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3.2025\"/>
    </mc:Choice>
  </mc:AlternateContent>
  <xr:revisionPtr revIDLastSave="0" documentId="13_ncr:1_{952384FE-9180-4BF8-A71E-9C3607763618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H7" i="15" l="1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O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CD6" i="15" s="1"/>
  <c r="CL6" i="15" s="1"/>
  <c r="CR6" i="15" s="1"/>
  <c r="CZ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B6" i="15" l="1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L20" i="15" s="1"/>
  <c r="J18" i="15"/>
  <c r="E18" i="15"/>
  <c r="E20" i="15" s="1"/>
  <c r="CM7" i="15"/>
  <c r="BK17" i="15"/>
  <c r="DQ18" i="15" l="1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18" i="15"/>
  <c r="CW18" i="15"/>
  <c r="CO20" i="15"/>
  <c r="CP18" i="15"/>
  <c r="CO18" i="15"/>
  <c r="CA18" i="15"/>
  <c r="CI20" i="15"/>
  <c r="BX20" i="15"/>
  <c r="BN20" i="15"/>
  <c r="BM20" i="15"/>
  <c r="BM18" i="15"/>
  <c r="BN18" i="15"/>
  <c r="AY20" i="15"/>
  <c r="AZ20" i="15"/>
  <c r="AY18" i="15"/>
  <c r="AZ18" i="15"/>
  <c r="W20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CA20" i="15"/>
  <c r="DK20" i="15" l="1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DB23" i="21" l="1"/>
  <c r="L18" i="20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T6" i="15" l="1"/>
  <c r="DN6" i="15"/>
</calcChain>
</file>

<file path=xl/sharedStrings.xml><?xml version="1.0" encoding="utf-8"?>
<sst xmlns="http://schemas.openxmlformats.org/spreadsheetml/2006/main" count="428" uniqueCount="144">
  <si>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</si>
  <si>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</si>
  <si>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</si>
  <si>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</si>
  <si>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</si>
  <si>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</si>
  <si>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</si>
  <si>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</si>
  <si>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</si>
  <si>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</si>
  <si>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</si>
  <si>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</si>
  <si>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</si>
  <si>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</si>
  <si>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</si>
  <si>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</si>
  <si>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</si>
  <si>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</si>
  <si>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</si>
  <si>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</si>
  <si>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</si>
  <si>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</si>
  <si>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</si>
  <si>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</si>
  <si>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</si>
  <si>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</si>
  <si>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</si>
  <si>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</si>
  <si>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</si>
  <si>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</si>
  <si>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</si>
  <si>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</si>
  <si>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</si>
  <si>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</si>
  <si>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</si>
  <si>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</si>
  <si>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</si>
  <si>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</si>
  <si>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</si>
  <si>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</si>
  <si>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</si>
  <si>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</si>
  <si>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</si>
  <si>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</si>
  <si>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</si>
  <si>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</si>
  <si>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</si>
  <si>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</si>
  <si>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</si>
  <si>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</si>
  <si>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</si>
  <si>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</si>
  <si>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</si>
  <si>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</si>
  <si>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</si>
  <si>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</si>
  <si>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</si>
  <si>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</si>
  <si>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</si>
  <si>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</si>
  <si>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</si>
  <si>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</si>
  <si>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</si>
  <si>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</si>
  <si>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</si>
  <si>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</si>
  <si>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</si>
  <si>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</si>
  <si>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</si>
  <si>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</si>
  <si>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</si>
  <si>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</si>
  <si>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</si>
  <si>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</si>
  <si>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</si>
  <si>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</si>
  <si>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</si>
  <si>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</si>
  <si>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</si>
  <si>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</si>
  <si>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</si>
  <si>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</si>
  <si>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</si>
  <si>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</si>
  <si>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</si>
  <si>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</si>
  <si>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</si>
  <si>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</si>
  <si>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</si>
  <si>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</si>
  <si>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</si>
  <si>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</si>
  <si>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</si>
  <si>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</si>
  <si>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</si>
  <si>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</si>
  <si>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</si>
  <si>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</si>
  <si>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</si>
  <si>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</si>
  <si>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</si>
  <si>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</si>
  <si>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</si>
  <si>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</si>
  <si>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</si>
  <si>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</si>
  <si>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</si>
  <si>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</si>
  <si>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</si>
  <si>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</si>
  <si>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</si>
  <si>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</si>
  <si>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</si>
  <si>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</si>
  <si>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</si>
  <si>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</si>
  <si>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</si>
  <si>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</si>
  <si>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</si>
  <si>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</si>
  <si>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</si>
  <si>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</si>
  <si>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</si>
  <si>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</si>
  <si>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</si>
  <si>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</si>
  <si>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աղբահանության վճար  ծրագիր          1-ին եռամսյակ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</si>
  <si>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</si>
  <si>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</si>
  <si>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</si>
  <si>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</si>
  <si>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1-ին եռամսյակի կատ. %-ը
տարեկան պլանի նկատմամբ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</si>
  <si>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</si>
  <si>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</si>
  <si>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</si>
  <si>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</si>
  <si>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</si>
  <si>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</si>
  <si>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</si>
  <si>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>աղբահանության վճար փաստ.
3 ամիս</t>
  </si>
  <si>
    <t>ՀՀ համայնքների  բյուջեների եկամուտների հավաքագրման վերաբերյալ 2024թ. և 2025թ. 3 ամիս</t>
  </si>
  <si>
    <t xml:space="preserve">փաստ                   (3 ամիս)                                                                           </t>
  </si>
  <si>
    <t>1-ին  եռամսյակի կատ. %-ը
3-րդ ամսվա պլանի նկատմամբ</t>
  </si>
  <si>
    <t xml:space="preserve">ծրագիր 
տարեկան 31.03.2025թ. դրությամբ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</si>
</sst>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3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86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 wrapText="1"/>
    </xf>
    <xf numFmtId="165" fontId="16" fillId="15" borderId="16" xfId="0" applyNumberFormat="1" applyFont="1" applyFill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6" fillId="15" borderId="2" xfId="0" applyNumberFormat="1" applyFont="1" applyFill="1" applyBorder="1" applyAlignment="1">
      <alignment horizontal="center" vertical="center"/>
    </xf>
    <xf numFmtId="165" fontId="16" fillId="15" borderId="45" xfId="0" applyNumberFormat="1" applyFont="1" applyFill="1" applyBorder="1" applyAlignment="1">
      <alignment horizontal="center" vertical="center"/>
    </xf>
    <xf numFmtId="0" fontId="17" fillId="13" borderId="48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/>
    </xf>
    <xf numFmtId="165" fontId="17" fillId="0" borderId="3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6" fillId="0" borderId="3" xfId="0" applyNumberFormat="1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5" fontId="21" fillId="0" borderId="0" xfId="0" applyNumberFormat="1" applyFont="1" applyAlignment="1">
      <alignment horizont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165" fontId="17" fillId="0" borderId="32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6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 wrapText="1"/>
    </xf>
    <xf numFmtId="0" fontId="17" fillId="8" borderId="38" xfId="0" applyFont="1" applyFill="1" applyBorder="1" applyAlignment="1">
      <alignment horizontal="center" vertical="center" wrapText="1"/>
    </xf>
    <xf numFmtId="0" fontId="16" fillId="14" borderId="15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43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6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6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6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/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ma%20Khachatryan/Desktop/Emma/hamaynqner%20ekamut/2022/31.01.2022/NOR/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 refreshError="1"/>
      <sheetData sheetId="1" refreshError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4"/>
  <sheetViews>
    <sheetView tabSelected="1" topLeftCell="B1" zoomScale="60" zoomScaleNormal="60" zoomScaleSheetLayoutView="50" workbookViewId="0">
      <pane xSplit="1" ySplit="6" topLeftCell="C7" activePane="bottomRight" state="frozen"/>
      <selection activeCell="B1" sqref="B1"/>
      <selection pane="topRight" activeCell="C1" sqref="C1"/>
      <selection pane="bottomLeft" activeCell="B7" sqref="B7"/>
      <selection pane="bottomRight" activeCell="D13" sqref="D13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2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2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7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4" width="10.125" style="135" customWidth="1"/>
    <col min="125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56" t="s">
        <v>117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x14ac:dyDescent="0.3">
      <c r="A2" s="136"/>
      <c r="B2" s="133"/>
      <c r="C2" s="268" t="s">
        <v>140</v>
      </c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3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5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43"/>
      <c r="CA2" s="243"/>
      <c r="CB2" s="243"/>
      <c r="CC2" s="243"/>
      <c r="CD2" s="243"/>
      <c r="CE2" s="243"/>
      <c r="CF2" s="243"/>
      <c r="CG2" s="243"/>
      <c r="CH2" s="139"/>
      <c r="CI2" s="139"/>
      <c r="CJ2" s="139"/>
      <c r="CK2" s="139"/>
      <c r="CL2" s="139"/>
      <c r="CM2" s="139"/>
      <c r="CN2" s="243"/>
      <c r="CO2" s="243"/>
      <c r="CP2" s="243"/>
      <c r="CQ2" s="243"/>
      <c r="CR2" s="243"/>
      <c r="CS2" s="243"/>
      <c r="CT2" s="243"/>
      <c r="CU2" s="243"/>
      <c r="CV2" s="243"/>
      <c r="CW2" s="243"/>
      <c r="CX2" s="243"/>
      <c r="CY2" s="243"/>
      <c r="CZ2" s="243"/>
      <c r="DA2" s="243"/>
      <c r="DB2" s="243"/>
      <c r="DC2" s="243"/>
      <c r="DD2" s="243"/>
      <c r="DE2" s="243"/>
      <c r="DF2" s="243"/>
      <c r="DG2" s="243"/>
      <c r="DH2" s="243"/>
      <c r="DI2" s="243"/>
      <c r="DJ2" s="243"/>
      <c r="DK2" s="243"/>
    </row>
    <row r="3" spans="1:134" ht="13.5" customHeight="1" thickBot="1" x14ac:dyDescent="0.35">
      <c r="A3" s="140"/>
      <c r="B3" s="141"/>
      <c r="C3" s="145"/>
      <c r="D3" s="145"/>
      <c r="E3" s="145"/>
      <c r="F3" s="158"/>
      <c r="G3" s="145"/>
      <c r="H3" s="158"/>
      <c r="I3" s="158"/>
      <c r="J3" s="145"/>
      <c r="K3" s="145"/>
      <c r="L3" s="145"/>
      <c r="M3" s="145"/>
      <c r="N3" s="158"/>
      <c r="O3" s="233" t="s">
        <v>64</v>
      </c>
      <c r="P3" s="233"/>
      <c r="Q3" s="233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33" t="s">
        <v>64</v>
      </c>
      <c r="AE3" s="233"/>
      <c r="AF3" s="143"/>
      <c r="AG3" s="143"/>
      <c r="AH3" s="143"/>
      <c r="AI3" s="143"/>
      <c r="AJ3" s="143"/>
      <c r="AK3" s="143"/>
      <c r="AL3" s="143"/>
      <c r="AM3" s="144"/>
      <c r="AN3" s="144"/>
      <c r="AO3" s="144"/>
      <c r="AP3" s="144"/>
      <c r="AQ3" s="144"/>
      <c r="AR3" s="233" t="s">
        <v>64</v>
      </c>
      <c r="AS3" s="233"/>
      <c r="AT3" s="143"/>
      <c r="AU3" s="143"/>
      <c r="AV3" s="143"/>
      <c r="AW3" s="143"/>
      <c r="AX3" s="154"/>
      <c r="AY3" s="143"/>
      <c r="AZ3" s="143"/>
      <c r="BA3" s="143"/>
      <c r="BB3" s="143"/>
      <c r="BC3" s="144"/>
      <c r="BD3" s="144"/>
      <c r="BE3" s="144"/>
      <c r="BF3" s="233" t="s">
        <v>64</v>
      </c>
      <c r="BG3" s="233"/>
      <c r="BH3" s="145"/>
      <c r="BI3" s="145"/>
      <c r="BJ3" s="145"/>
      <c r="BK3" s="145"/>
      <c r="BL3" s="156"/>
      <c r="BM3" s="145"/>
      <c r="BN3" s="145"/>
      <c r="BO3" s="145"/>
      <c r="BP3" s="145"/>
      <c r="BQ3" s="144"/>
      <c r="BR3" s="144"/>
      <c r="BS3" s="144"/>
      <c r="BT3" s="233" t="s">
        <v>64</v>
      </c>
      <c r="BU3" s="233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33" t="s">
        <v>64</v>
      </c>
      <c r="CI3" s="233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D3" s="143" t="s">
        <v>64</v>
      </c>
    </row>
    <row r="4" spans="1:134" s="146" customFormat="1" ht="51" customHeight="1" x14ac:dyDescent="0.25">
      <c r="A4" s="224" t="s">
        <v>57</v>
      </c>
      <c r="B4" s="227" t="s">
        <v>56</v>
      </c>
      <c r="C4" s="236" t="s">
        <v>122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8"/>
      <c r="Q4" s="230" t="s">
        <v>136</v>
      </c>
      <c r="R4" s="269" t="s">
        <v>116</v>
      </c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40" t="s">
        <v>129</v>
      </c>
      <c r="AG4" s="241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2"/>
      <c r="AT4" s="254" t="s">
        <v>127</v>
      </c>
      <c r="AU4" s="254"/>
      <c r="AV4" s="254"/>
      <c r="AW4" s="254"/>
      <c r="AX4" s="254"/>
      <c r="AY4" s="254"/>
      <c r="AZ4" s="254"/>
      <c r="BA4" s="254"/>
      <c r="BB4" s="254"/>
      <c r="BC4" s="254"/>
      <c r="BD4" s="254"/>
      <c r="BE4" s="254"/>
      <c r="BF4" s="254"/>
      <c r="BG4" s="254"/>
      <c r="BH4" s="253" t="s">
        <v>130</v>
      </c>
      <c r="BI4" s="254"/>
      <c r="BJ4" s="254"/>
      <c r="BK4" s="254"/>
      <c r="BL4" s="254"/>
      <c r="BM4" s="254"/>
      <c r="BN4" s="254"/>
      <c r="BO4" s="254"/>
      <c r="BP4" s="254"/>
      <c r="BQ4" s="254"/>
      <c r="BR4" s="254"/>
      <c r="BS4" s="254"/>
      <c r="BT4" s="254"/>
      <c r="BU4" s="255"/>
      <c r="BV4" s="261" t="s">
        <v>39</v>
      </c>
      <c r="BW4" s="262"/>
      <c r="BX4" s="262"/>
      <c r="BY4" s="262"/>
      <c r="BZ4" s="262"/>
      <c r="CA4" s="262"/>
      <c r="CB4" s="262"/>
      <c r="CC4" s="262"/>
      <c r="CD4" s="262"/>
      <c r="CE4" s="262"/>
      <c r="CF4" s="262"/>
      <c r="CG4" s="262"/>
      <c r="CH4" s="262"/>
      <c r="CI4" s="263"/>
      <c r="CJ4" s="253" t="s">
        <v>40</v>
      </c>
      <c r="CK4" s="254"/>
      <c r="CL4" s="254"/>
      <c r="CM4" s="254"/>
      <c r="CN4" s="254"/>
      <c r="CO4" s="254"/>
      <c r="CP4" s="254"/>
      <c r="CQ4" s="254"/>
      <c r="CR4" s="254"/>
      <c r="CS4" s="254"/>
      <c r="CT4" s="254"/>
      <c r="CU4" s="254"/>
      <c r="CV4" s="254"/>
      <c r="CW4" s="255"/>
      <c r="CX4" s="254" t="s">
        <v>41</v>
      </c>
      <c r="CY4" s="254"/>
      <c r="CZ4" s="254"/>
      <c r="DA4" s="254"/>
      <c r="DB4" s="254"/>
      <c r="DC4" s="254"/>
      <c r="DD4" s="254"/>
      <c r="DE4" s="254"/>
      <c r="DF4" s="254"/>
      <c r="DG4" s="254"/>
      <c r="DH4" s="254"/>
      <c r="DI4" s="254"/>
      <c r="DJ4" s="254"/>
      <c r="DK4" s="254"/>
      <c r="DL4" s="270" t="s">
        <v>133</v>
      </c>
      <c r="DM4" s="269"/>
      <c r="DN4" s="269"/>
      <c r="DO4" s="269"/>
      <c r="DP4" s="269"/>
      <c r="DQ4" s="269"/>
      <c r="DR4" s="269"/>
      <c r="DS4" s="269"/>
      <c r="DT4" s="269"/>
      <c r="DU4" s="269"/>
      <c r="DV4" s="269"/>
      <c r="DW4" s="269"/>
      <c r="DX4" s="269"/>
      <c r="DY4" s="269"/>
      <c r="DZ4" s="269"/>
      <c r="EA4" s="269"/>
      <c r="EB4" s="269"/>
      <c r="EC4" s="269"/>
      <c r="ED4" s="271"/>
    </row>
    <row r="5" spans="1:134" s="140" customFormat="1" ht="29.25" customHeight="1" x14ac:dyDescent="0.25">
      <c r="A5" s="225"/>
      <c r="B5" s="228"/>
      <c r="C5" s="248" t="s">
        <v>132</v>
      </c>
      <c r="D5" s="248"/>
      <c r="E5" s="248"/>
      <c r="F5" s="248"/>
      <c r="G5" s="248"/>
      <c r="H5" s="248"/>
      <c r="I5" s="248"/>
      <c r="J5" s="257" t="s">
        <v>134</v>
      </c>
      <c r="K5" s="257"/>
      <c r="L5" s="257"/>
      <c r="M5" s="257"/>
      <c r="N5" s="258"/>
      <c r="O5" s="234" t="s">
        <v>137</v>
      </c>
      <c r="P5" s="234" t="s">
        <v>138</v>
      </c>
      <c r="Q5" s="231"/>
      <c r="R5" s="245" t="str">
        <f>C5</f>
        <v>2024թ.</v>
      </c>
      <c r="S5" s="245"/>
      <c r="T5" s="245"/>
      <c r="U5" s="245"/>
      <c r="V5" s="245"/>
      <c r="W5" s="245"/>
      <c r="X5" s="246"/>
      <c r="Y5" s="239" t="str">
        <f>J5</f>
        <v>2025թ.</v>
      </c>
      <c r="Z5" s="239"/>
      <c r="AA5" s="239"/>
      <c r="AB5" s="239"/>
      <c r="AC5" s="239"/>
      <c r="AD5" s="234" t="str">
        <f>O5</f>
        <v>2024թ. ծրագրի  աճը 2025թ.        ծրագրի համեմատ /%/</v>
      </c>
      <c r="AE5" s="264" t="str">
        <f>P5</f>
        <v>2024թ. փաստ. աճը 2025թ. փաստ       համեմատ    /հազ. դրամ./</v>
      </c>
      <c r="AF5" s="266" t="str">
        <f>R5</f>
        <v>2024թ.</v>
      </c>
      <c r="AG5" s="267"/>
      <c r="AH5" s="267"/>
      <c r="AI5" s="267"/>
      <c r="AJ5" s="267"/>
      <c r="AK5" s="267"/>
      <c r="AL5" s="267"/>
      <c r="AM5" s="257" t="str">
        <f>Y5</f>
        <v>2025թ.</v>
      </c>
      <c r="AN5" s="257"/>
      <c r="AO5" s="257"/>
      <c r="AP5" s="257"/>
      <c r="AQ5" s="257"/>
      <c r="AR5" s="251" t="str">
        <f>AD5</f>
        <v>2024թ. ծրագրի  աճը 2025թ.        ծրագրի համեմատ /%/</v>
      </c>
      <c r="AS5" s="276" t="str">
        <f>AE5</f>
        <v>2024թ. փաստ. աճը 2025թ. փաստ       համեմատ    /հազ. դրամ./</v>
      </c>
      <c r="AT5" s="246" t="str">
        <f>AF5</f>
        <v>2024թ.</v>
      </c>
      <c r="AU5" s="248"/>
      <c r="AV5" s="248"/>
      <c r="AW5" s="248"/>
      <c r="AX5" s="248"/>
      <c r="AY5" s="248"/>
      <c r="AZ5" s="248"/>
      <c r="BA5" s="239" t="str">
        <f>AM5</f>
        <v>2025թ.</v>
      </c>
      <c r="BB5" s="239"/>
      <c r="BC5" s="239"/>
      <c r="BD5" s="239"/>
      <c r="BE5" s="239"/>
      <c r="BF5" s="234" t="str">
        <f>AR5</f>
        <v>2024թ. ծրագրի  աճը 2025թ.        ծրագրի համեմատ /%/</v>
      </c>
      <c r="BG5" s="264" t="str">
        <f>AS5</f>
        <v>2024թ. փաստ. աճը 2025թ. փաստ       համեմատ    /հազ. դրամ./</v>
      </c>
      <c r="BH5" s="244" t="str">
        <f>AT5</f>
        <v>2024թ.</v>
      </c>
      <c r="BI5" s="245"/>
      <c r="BJ5" s="245"/>
      <c r="BK5" s="245"/>
      <c r="BL5" s="245"/>
      <c r="BM5" s="245"/>
      <c r="BN5" s="246"/>
      <c r="BO5" s="275" t="str">
        <f>BA5</f>
        <v>2025թ.</v>
      </c>
      <c r="BP5" s="257"/>
      <c r="BQ5" s="257"/>
      <c r="BR5" s="257"/>
      <c r="BS5" s="258"/>
      <c r="BT5" s="234" t="str">
        <f>BF5</f>
        <v>2024թ. ծրագրի  աճը 2025թ.        ծրագրի համեմատ /%/</v>
      </c>
      <c r="BU5" s="249" t="str">
        <f>BG5</f>
        <v>2024թ. փաստ. աճը 2025թ. փաստ       համեմատ    /հազ. դրամ./</v>
      </c>
      <c r="BV5" s="246" t="str">
        <f>BH5</f>
        <v>2024թ.</v>
      </c>
      <c r="BW5" s="248"/>
      <c r="BX5" s="248"/>
      <c r="BY5" s="248"/>
      <c r="BZ5" s="248"/>
      <c r="CA5" s="248"/>
      <c r="CB5" s="248"/>
      <c r="CC5" s="273" t="str">
        <f>BO5</f>
        <v>2025թ.</v>
      </c>
      <c r="CD5" s="273"/>
      <c r="CE5" s="273"/>
      <c r="CF5" s="273"/>
      <c r="CG5" s="273"/>
      <c r="CH5" s="274" t="str">
        <f>BT5</f>
        <v>2024թ. ծրագրի  աճը 2025թ.        ծրագրի համեմատ /%/</v>
      </c>
      <c r="CI5" s="259" t="str">
        <f>BU5</f>
        <v>2024թ. փաստ. աճը 2025թ. փաստ       համեմատ    /հազ. դրամ./</v>
      </c>
      <c r="CJ5" s="247" t="str">
        <f>BV5</f>
        <v>2024թ.</v>
      </c>
      <c r="CK5" s="248"/>
      <c r="CL5" s="248"/>
      <c r="CM5" s="248"/>
      <c r="CN5" s="248"/>
      <c r="CO5" s="248"/>
      <c r="CP5" s="248"/>
      <c r="CQ5" s="239" t="str">
        <f>CC5</f>
        <v>2025թ.</v>
      </c>
      <c r="CR5" s="239"/>
      <c r="CS5" s="239"/>
      <c r="CT5" s="239"/>
      <c r="CU5" s="239"/>
      <c r="CV5" s="234" t="str">
        <f>CH5</f>
        <v>2024թ. ծրագրի  աճը 2025թ.        ծրագրի համեմատ /%/</v>
      </c>
      <c r="CW5" s="249" t="str">
        <f>CI5</f>
        <v>2024թ. փաստ. աճը 2025թ. փաստ       համեմատ    /հազ. դրամ./</v>
      </c>
      <c r="CX5" s="246" t="str">
        <f>CJ5</f>
        <v>2024թ.</v>
      </c>
      <c r="CY5" s="248"/>
      <c r="CZ5" s="248"/>
      <c r="DA5" s="248"/>
      <c r="DB5" s="248"/>
      <c r="DC5" s="248"/>
      <c r="DD5" s="248"/>
      <c r="DE5" s="239" t="str">
        <f>CQ5</f>
        <v>2025թ.</v>
      </c>
      <c r="DF5" s="239"/>
      <c r="DG5" s="239"/>
      <c r="DH5" s="239"/>
      <c r="DI5" s="239"/>
      <c r="DJ5" s="234" t="str">
        <f>CV5</f>
        <v>2024թ. ծրագրի  աճը 2025թ.        ծրագրի համեմատ /%/</v>
      </c>
      <c r="DK5" s="264" t="str">
        <f>CW5</f>
        <v>2024թ. փաստ. աճը 2025թ. փաստ       համեմատ    /հազ. դրամ./</v>
      </c>
      <c r="DL5" s="244" t="str">
        <f>CX5</f>
        <v>2024թ.</v>
      </c>
      <c r="DM5" s="245"/>
      <c r="DN5" s="245"/>
      <c r="DO5" s="245"/>
      <c r="DP5" s="245"/>
      <c r="DQ5" s="245"/>
      <c r="DR5" s="246"/>
      <c r="DS5" s="239" t="str">
        <f>DE5</f>
        <v>2025թ.</v>
      </c>
      <c r="DT5" s="239"/>
      <c r="DU5" s="239"/>
      <c r="DV5" s="239"/>
      <c r="DW5" s="239"/>
      <c r="DX5" s="239"/>
      <c r="DY5" s="239"/>
      <c r="DZ5" s="239"/>
      <c r="EA5" s="239"/>
      <c r="EB5" s="239"/>
      <c r="EC5" s="234" t="str">
        <f>DJ5</f>
        <v>2024թ. ծրագրի  աճը 2025թ.        ծրագրի համեմատ /%/</v>
      </c>
      <c r="ED5" s="249" t="str">
        <f>DK5</f>
        <v>2024թ. փաստ. աճը 2025թ. փաստ       համեմատ    /հազ. դրամ./</v>
      </c>
    </row>
    <row r="6" spans="1:134" s="140" customFormat="1" ht="207.75" customHeight="1" thickBot="1" x14ac:dyDescent="0.3">
      <c r="A6" s="226"/>
      <c r="B6" s="229"/>
      <c r="C6" s="159" t="s">
        <v>120</v>
      </c>
      <c r="D6" s="159" t="s">
        <v>121</v>
      </c>
      <c r="E6" s="160" t="s">
        <v>125</v>
      </c>
      <c r="F6" s="161" t="s">
        <v>123</v>
      </c>
      <c r="G6" s="162" t="s">
        <v>141</v>
      </c>
      <c r="H6" s="163" t="s">
        <v>142</v>
      </c>
      <c r="I6" s="163" t="s">
        <v>131</v>
      </c>
      <c r="J6" s="164" t="s">
        <v>143</v>
      </c>
      <c r="K6" s="165" t="str">
        <f>E6</f>
        <v>ծրագիր
1-ին եռամսյակ</v>
      </c>
      <c r="L6" s="161" t="str">
        <f>G6</f>
        <v xml:space="preserve">փաստ                   (3 ամիս)                                                                           </v>
      </c>
      <c r="M6" s="166" t="str">
        <f>H6</f>
        <v>1-ին  եռամսյակի կատ. %-ը
3-րդ ամսվա պլանի նկատմամբ</v>
      </c>
      <c r="N6" s="163" t="str">
        <f>I6</f>
        <v>1-ին եռամսյակի կատ. %-ը
տարեկան պլանի նկատմամբ</v>
      </c>
      <c r="O6" s="235"/>
      <c r="P6" s="235"/>
      <c r="Q6" s="232"/>
      <c r="R6" s="183" t="s">
        <v>118</v>
      </c>
      <c r="S6" s="159" t="s">
        <v>119</v>
      </c>
      <c r="T6" s="160" t="str">
        <f>K6</f>
        <v>ծրագիր
1-ին եռամսյակ</v>
      </c>
      <c r="U6" s="161" t="s">
        <v>123</v>
      </c>
      <c r="V6" s="161" t="str">
        <f>L6</f>
        <v xml:space="preserve">փաստ                   (3 ամիս)                                                                           </v>
      </c>
      <c r="W6" s="163" t="str">
        <f>M6</f>
        <v>1-ին  եռամսյակի կատ. %-ը
3-րդ ամսվա պլանի նկատմամբ</v>
      </c>
      <c r="X6" s="163" t="str">
        <f>N6</f>
        <v>1-ին եռամսյակի կատ. %-ը
տարեկան պլանի նկատմամբ</v>
      </c>
      <c r="Y6" s="164" t="str">
        <f>J6</f>
        <v xml:space="preserve">ծրագիր 
տարեկան 31.03.2025թ. դրությամբ                                                                                                         </v>
      </c>
      <c r="Z6" s="165" t="str">
        <f>T6</f>
        <v>ծրագիր
1-ին եռամսյակ</v>
      </c>
      <c r="AA6" s="161" t="str">
        <f>V6</f>
        <v xml:space="preserve">փաստ                   (3 ամիս)                                                                           </v>
      </c>
      <c r="AB6" s="166" t="str">
        <f>W6</f>
        <v>1-ին  եռամսյակի կատ. %-ը
3-րդ ամսվա պլանի նկատմամբ</v>
      </c>
      <c r="AC6" s="163" t="str">
        <f>X6</f>
        <v>1-ին եռամսյակի կատ. %-ը
տարեկան պլանի նկատմամբ</v>
      </c>
      <c r="AD6" s="235"/>
      <c r="AE6" s="265"/>
      <c r="AF6" s="187" t="s">
        <v>118</v>
      </c>
      <c r="AG6" s="164" t="s">
        <v>119</v>
      </c>
      <c r="AH6" s="160" t="str">
        <f>Z6</f>
        <v>ծրագիր
1-ին եռամսյակ</v>
      </c>
      <c r="AI6" s="161" t="s">
        <v>123</v>
      </c>
      <c r="AJ6" s="161" t="str">
        <f>AA6</f>
        <v xml:space="preserve">փաստ                   (3 ամիս)                                                                           </v>
      </c>
      <c r="AK6" s="163" t="str">
        <f>AB6</f>
        <v>1-ին  եռամսյակի կատ. %-ը
3-րդ ամսվա պլանի նկատմամբ</v>
      </c>
      <c r="AL6" s="163" t="str">
        <f>AC6</f>
        <v>1-ին եռամսյակի կատ. %-ը
տարեկան պլանի նկատմամբ</v>
      </c>
      <c r="AM6" s="164" t="str">
        <f>Y6</f>
        <v xml:space="preserve">ծրագիր 
տարեկան 31.03.2025թ. դրությամբ                                                                                                         </v>
      </c>
      <c r="AN6" s="165" t="str">
        <f>AH6</f>
        <v>ծրագիր
1-ին եռամսյակ</v>
      </c>
      <c r="AO6" s="161" t="str">
        <f>AJ6</f>
        <v xml:space="preserve">փաստ                   (3 ամիս)                                                                           </v>
      </c>
      <c r="AP6" s="166" t="str">
        <f>AK6</f>
        <v>1-ին  եռամսյակի կատ. %-ը
3-րդ ամսվա պլանի նկատմամբ</v>
      </c>
      <c r="AQ6" s="163" t="str">
        <f>AL6</f>
        <v>1-ին եռամսյակի կատ. %-ը
տարեկան պլանի նկատմամբ</v>
      </c>
      <c r="AR6" s="252"/>
      <c r="AS6" s="277"/>
      <c r="AT6" s="183" t="s">
        <v>118</v>
      </c>
      <c r="AU6" s="159" t="s">
        <v>119</v>
      </c>
      <c r="AV6" s="160" t="str">
        <f>AN6</f>
        <v>ծրագիր
1-ին եռամսյակ</v>
      </c>
      <c r="AW6" s="161" t="s">
        <v>123</v>
      </c>
      <c r="AX6" s="161" t="str">
        <f>AO6</f>
        <v xml:space="preserve">փաստ                   (3 ամիս)                                                                           </v>
      </c>
      <c r="AY6" s="163" t="str">
        <f>AP6</f>
        <v>1-ին  եռամսյակի կատ. %-ը
3-րդ ամսվա պլանի նկատմամբ</v>
      </c>
      <c r="AZ6" s="163" t="str">
        <f>AQ6</f>
        <v>1-ին եռամսյակի կատ. %-ը
տարեկան պլանի նկատմամբ</v>
      </c>
      <c r="BA6" s="164" t="str">
        <f>AM6</f>
        <v xml:space="preserve">ծրագիր 
տարեկան 31.03.2025թ. դրությամբ                                                                                                         </v>
      </c>
      <c r="BB6" s="165" t="str">
        <f>AV6</f>
        <v>ծրագիր
1-ին եռամսյակ</v>
      </c>
      <c r="BC6" s="161" t="str">
        <f>AX6</f>
        <v xml:space="preserve">փաստ                   (3 ամիս)                                                                           </v>
      </c>
      <c r="BD6" s="166" t="str">
        <f>AY6</f>
        <v>1-ին  եռամսյակի կատ. %-ը
3-րդ ամսվա պլանի նկատմամբ</v>
      </c>
      <c r="BE6" s="163" t="str">
        <f>AZ6</f>
        <v>1-ին եռամսյակի կատ. %-ը
տարեկան պլանի նկատմամբ</v>
      </c>
      <c r="BF6" s="235"/>
      <c r="BG6" s="265"/>
      <c r="BH6" s="195" t="s">
        <v>118</v>
      </c>
      <c r="BI6" s="159" t="s">
        <v>119</v>
      </c>
      <c r="BJ6" s="160" t="str">
        <f>BB6</f>
        <v>ծրագիր
1-ին եռամսյակ</v>
      </c>
      <c r="BK6" s="161" t="s">
        <v>123</v>
      </c>
      <c r="BL6" s="161" t="str">
        <f>BC6</f>
        <v xml:space="preserve">փաստ                   (3 ամիս)                                                                           </v>
      </c>
      <c r="BM6" s="163" t="str">
        <f>BD6</f>
        <v>1-ին  եռամսյակի կատ. %-ը
3-րդ ամսվա պլանի նկատմամբ</v>
      </c>
      <c r="BN6" s="163" t="str">
        <f>BE6</f>
        <v>1-ին եռամսյակի կատ. %-ը
տարեկան պլանի նկատմամբ</v>
      </c>
      <c r="BO6" s="164" t="str">
        <f>BA6</f>
        <v xml:space="preserve">ծրագիր 
տարեկան 31.03.2025թ. դրությամբ                                                                                                         </v>
      </c>
      <c r="BP6" s="165" t="str">
        <f>BJ6</f>
        <v>ծրագիր
1-ին եռամսյակ</v>
      </c>
      <c r="BQ6" s="161" t="str">
        <f>BL6</f>
        <v xml:space="preserve">փաստ                   (3 ամիս)                                                                           </v>
      </c>
      <c r="BR6" s="166" t="str">
        <f>BM6</f>
        <v>1-ին  եռամսյակի կատ. %-ը
3-րդ ամսվա պլանի նկատմամբ</v>
      </c>
      <c r="BS6" s="165" t="str">
        <f>BN6</f>
        <v>1-ին եռամսյակի կատ. %-ը
տարեկան պլանի նկատմամբ</v>
      </c>
      <c r="BT6" s="235"/>
      <c r="BU6" s="250"/>
      <c r="BV6" s="192" t="s">
        <v>118</v>
      </c>
      <c r="BW6" s="159" t="s">
        <v>119</v>
      </c>
      <c r="BX6" s="160" t="s">
        <v>125</v>
      </c>
      <c r="BY6" s="161" t="s">
        <v>123</v>
      </c>
      <c r="BZ6" s="161" t="str">
        <f>CE6</f>
        <v xml:space="preserve">փաստ                   (3 ամիս)                                                                           </v>
      </c>
      <c r="CA6" s="163" t="str">
        <f>CF6</f>
        <v>1-ին  եռամսյակի կատ. %-ը
3-րդ ամսվա պլանի նկատմամբ</v>
      </c>
      <c r="CB6" s="163" t="str">
        <f>CG6</f>
        <v>1-ին եռամսյակի կատ. %-ը
տարեկան պլանի նկատմամբ</v>
      </c>
      <c r="CC6" s="164" t="str">
        <f>BO6</f>
        <v xml:space="preserve">ծրագիր 
տարեկան 31.03.2025թ. դրությամբ                                                                                                         </v>
      </c>
      <c r="CD6" s="165" t="str">
        <f>BP6</f>
        <v>ծրագիր
1-ին եռամսյակ</v>
      </c>
      <c r="CE6" s="161" t="str">
        <f>BQ6</f>
        <v xml:space="preserve">փաստ                   (3 ամիս)                                                                           </v>
      </c>
      <c r="CF6" s="166" t="str">
        <f>BR6</f>
        <v>1-ին  եռամսյակի կատ. %-ը
3-րդ ամսվա պլանի նկատմամբ</v>
      </c>
      <c r="CG6" s="163" t="str">
        <f>BS6</f>
        <v>1-ին եռամսյակի կատ. %-ը
տարեկան պլանի նկատմամբ</v>
      </c>
      <c r="CH6" s="235"/>
      <c r="CI6" s="260"/>
      <c r="CJ6" s="195" t="s">
        <v>118</v>
      </c>
      <c r="CK6" s="164" t="s">
        <v>119</v>
      </c>
      <c r="CL6" s="160" t="str">
        <f>CD6</f>
        <v>ծրագիր
1-ին եռամսյակ</v>
      </c>
      <c r="CM6" s="161" t="s">
        <v>123</v>
      </c>
      <c r="CN6" s="161" t="str">
        <f>CE6</f>
        <v xml:space="preserve">փաստ                   (3 ամիս)                                                                           </v>
      </c>
      <c r="CO6" s="163" t="str">
        <f>CF6</f>
        <v>1-ին  եռամսյակի կատ. %-ը
3-րդ ամսվա պլանի նկատմամբ</v>
      </c>
      <c r="CP6" s="163" t="str">
        <f>CG6</f>
        <v>1-ին եռամսյակի կատ. %-ը
տարեկան պլանի նկատմամբ</v>
      </c>
      <c r="CQ6" s="164" t="str">
        <f>CC6</f>
        <v xml:space="preserve">ծրագիր 
տարեկան 31.03.2025թ. դրությամբ                                                                                                         </v>
      </c>
      <c r="CR6" s="165" t="str">
        <f>CL6</f>
        <v>ծրագիր
1-ին եռամսյակ</v>
      </c>
      <c r="CS6" s="161" t="str">
        <f>CN6</f>
        <v xml:space="preserve">փաստ                   (3 ամիս)                                                                           </v>
      </c>
      <c r="CT6" s="166" t="str">
        <f>CO6</f>
        <v>1-ին  եռամսյակի կատ. %-ը
3-րդ ամսվա պլանի նկատմամբ</v>
      </c>
      <c r="CU6" s="163" t="str">
        <f>CP6</f>
        <v>1-ին եռամսյակի կատ. %-ը
տարեկան պլանի նկատմամբ</v>
      </c>
      <c r="CV6" s="235"/>
      <c r="CW6" s="250"/>
      <c r="CX6" s="183" t="s">
        <v>118</v>
      </c>
      <c r="CY6" s="159" t="s">
        <v>119</v>
      </c>
      <c r="CZ6" s="160" t="str">
        <f>CR6</f>
        <v>ծրագիր
1-ին եռամսյակ</v>
      </c>
      <c r="DA6" s="161" t="s">
        <v>123</v>
      </c>
      <c r="DB6" s="161" t="str">
        <f>CS6</f>
        <v xml:space="preserve">փաստ                   (3 ամիս)                                                                           </v>
      </c>
      <c r="DC6" s="163" t="str">
        <f>CT6</f>
        <v>1-ին  եռամսյակի կատ. %-ը
3-րդ ամսվա պլանի նկատմամբ</v>
      </c>
      <c r="DD6" s="163" t="str">
        <f>CU6</f>
        <v>1-ին եռամսյակի կատ. %-ը
տարեկան պլանի նկատմամբ</v>
      </c>
      <c r="DE6" s="164" t="str">
        <f>CQ6</f>
        <v xml:space="preserve">ծրագիր 
տարեկան 31.03.2025թ. դրությամբ                                                                                                         </v>
      </c>
      <c r="DF6" s="159" t="s">
        <v>125</v>
      </c>
      <c r="DG6" s="161" t="str">
        <f>DB6</f>
        <v xml:space="preserve">փաստ                   (3 ամիս)                                                                           </v>
      </c>
      <c r="DH6" s="166" t="str">
        <f>DC6</f>
        <v>1-ին  եռամսյակի կատ. %-ը
3-րդ ամսվա պլանի նկատմամբ</v>
      </c>
      <c r="DI6" s="163" t="str">
        <f>DD6</f>
        <v>1-ին եռամսյակի կատ. %-ը
տարեկան պլանի նկատմամբ</v>
      </c>
      <c r="DJ6" s="235"/>
      <c r="DK6" s="265"/>
      <c r="DL6" s="187" t="s">
        <v>118</v>
      </c>
      <c r="DM6" s="159" t="s">
        <v>119</v>
      </c>
      <c r="DN6" s="160" t="str">
        <f>[1]Sheet2!EG5</f>
        <v>ծրագիր
1-ին եռամսյակ</v>
      </c>
      <c r="DO6" s="161" t="s">
        <v>123</v>
      </c>
      <c r="DP6" s="161" t="str">
        <f>DG6</f>
        <v xml:space="preserve">փաստ                   (3 ամիս)                                                                           </v>
      </c>
      <c r="DQ6" s="163" t="str">
        <f>DH6</f>
        <v>1-ին  եռամսյակի կատ. %-ը
3-րդ ամսվա պլանի նկատմամբ</v>
      </c>
      <c r="DR6" s="167" t="str">
        <f>DI6</f>
        <v>1-ին եռամսյակի կատ. %-ը
տարեկան պլանի նկատմամբ</v>
      </c>
      <c r="DS6" s="159" t="str">
        <f>DE6</f>
        <v xml:space="preserve">ծրագիր 
տարեկան 31.03.2025թ. դրությամբ                                                                                                         </v>
      </c>
      <c r="DT6" s="163" t="str">
        <f>[1]Sheet2!EG5</f>
        <v>ծրագիր
1-ին եռամսյակ</v>
      </c>
      <c r="DU6" s="161" t="str">
        <f>DG6</f>
        <v xml:space="preserve">փաստ                   (3 ամիս)                                                                           </v>
      </c>
      <c r="DV6" s="161" t="str">
        <f>DH6</f>
        <v>1-ին  եռամսյակի կատ. %-ը
3-րդ ամսվա պլանի նկատմամբ</v>
      </c>
      <c r="DW6" s="163" t="str">
        <f>DI6</f>
        <v>1-ին եռամսյակի կատ. %-ը
տարեկան պլանի նկատմամբ</v>
      </c>
      <c r="DX6" s="163" t="s">
        <v>135</v>
      </c>
      <c r="DY6" s="163" t="s">
        <v>126</v>
      </c>
      <c r="DZ6" s="163" t="s">
        <v>139</v>
      </c>
      <c r="EA6" s="161" t="str">
        <f>DQ6</f>
        <v>1-ին  եռամսյակի կատ. %-ը
3-րդ ամսվա պլանի նկատմամբ</v>
      </c>
      <c r="EB6" s="167" t="str">
        <f>DR6</f>
        <v>1-ին եռամսյակի կատ. %-ը
տարեկան պլանի նկատմամբ</v>
      </c>
      <c r="EC6" s="235"/>
      <c r="ED6" s="250"/>
    </row>
    <row r="7" spans="1:134" s="140" customFormat="1" ht="34.5" customHeight="1" x14ac:dyDescent="0.25">
      <c r="A7" s="214">
        <v>1</v>
      </c>
      <c r="B7" s="215" t="s">
        <v>58</v>
      </c>
      <c r="C7" s="216">
        <v>113198866.20000002</v>
      </c>
      <c r="D7" s="216">
        <v>110398974.75899997</v>
      </c>
      <c r="E7" s="216">
        <v>25791236.000000004</v>
      </c>
      <c r="F7" s="216">
        <f>D7/C7*100</f>
        <v>97.526572893359912</v>
      </c>
      <c r="G7" s="216">
        <v>19375514.700000003</v>
      </c>
      <c r="H7" s="216">
        <f>G7/E7*100</f>
        <v>75.124413192140153</v>
      </c>
      <c r="I7" s="216">
        <f>G7/C7*100</f>
        <v>17.116350499277349</v>
      </c>
      <c r="J7" s="216">
        <v>159399754.19999999</v>
      </c>
      <c r="K7" s="216">
        <v>30132043.199999999</v>
      </c>
      <c r="L7" s="216">
        <v>24149056.5</v>
      </c>
      <c r="M7" s="216">
        <f>L7/K7*100</f>
        <v>80.144105528164118</v>
      </c>
      <c r="N7" s="216">
        <f>L7/J7*100</f>
        <v>15.149996071951282</v>
      </c>
      <c r="O7" s="216">
        <f t="shared" ref="O7" si="0">J7/C7*100-100</f>
        <v>40.813914088478697</v>
      </c>
      <c r="P7" s="216">
        <f>L7-G7</f>
        <v>4773541.799999997</v>
      </c>
      <c r="Q7" s="217">
        <v>9550014.7702177837</v>
      </c>
      <c r="R7" s="218">
        <v>62917314.900000006</v>
      </c>
      <c r="S7" s="216">
        <v>71163566.158999994</v>
      </c>
      <c r="T7" s="216">
        <v>14856051.300000001</v>
      </c>
      <c r="U7" s="216">
        <f>S7/R7*100</f>
        <v>113.10648948084716</v>
      </c>
      <c r="V7" s="216">
        <v>12301792.100000001</v>
      </c>
      <c r="W7" s="216">
        <f>V7/T7*100</f>
        <v>82.806607567382329</v>
      </c>
      <c r="X7" s="216">
        <f>V7/R7*100</f>
        <v>19.552315796617062</v>
      </c>
      <c r="Y7" s="216">
        <v>90219059.900000006</v>
      </c>
      <c r="Z7" s="216">
        <v>17020413.899999999</v>
      </c>
      <c r="AA7" s="216">
        <v>16053239.1</v>
      </c>
      <c r="AB7" s="216">
        <f>AA7/Z7*100</f>
        <v>94.317560044764832</v>
      </c>
      <c r="AC7" s="216">
        <f>AA7/Y7*100</f>
        <v>17.793622675511827</v>
      </c>
      <c r="AD7" s="216">
        <f t="shared" ref="AD7" si="1">Y7/R7*100-100</f>
        <v>43.393054906098655</v>
      </c>
      <c r="AE7" s="219">
        <f t="shared" ref="AE7" si="2">AA7-V7</f>
        <v>3751446.9999999981</v>
      </c>
      <c r="AF7" s="220">
        <f t="shared" ref="AF7:AF17" si="3">AT7+BH7+BV7+CJ7+CX7</f>
        <v>40511545.300000004</v>
      </c>
      <c r="AG7" s="216">
        <f t="shared" ref="AG7:AG17" si="4">AU7+BI7+BW7+CK7+CY7</f>
        <v>48451668.458999999</v>
      </c>
      <c r="AH7" s="216">
        <f t="shared" ref="AH7:AH17" si="5">AV7+BJ7+BX7+CL7+CZ7</f>
        <v>8174511.8000000007</v>
      </c>
      <c r="AI7" s="216">
        <f>AG7/AF7*100</f>
        <v>119.59965511115665</v>
      </c>
      <c r="AJ7" s="216">
        <f t="shared" ref="AJ7:AJ17" si="6">AX7+BL7+BZ7+CN7+DB7</f>
        <v>7816739.8999999994</v>
      </c>
      <c r="AK7" s="216">
        <f>AJ7/AH7*100</f>
        <v>95.62332395189641</v>
      </c>
      <c r="AL7" s="216">
        <f>AJ7/AF7*100</f>
        <v>19.295091910502851</v>
      </c>
      <c r="AM7" s="216">
        <f t="shared" ref="AM7:AM17" si="7">BA7+BO7+CC7+CQ7+DE7</f>
        <v>51026805.099999994</v>
      </c>
      <c r="AN7" s="216">
        <f t="shared" ref="AN7:AN17" si="8">BB7+BP7+CD7+CR7+DF7</f>
        <v>9398018.3000000007</v>
      </c>
      <c r="AO7" s="216">
        <f t="shared" ref="AO7:AO17" si="9">BC7+BQ7+CE7+CS7+DG7</f>
        <v>9860372.3999999985</v>
      </c>
      <c r="AP7" s="216">
        <f>AO7/AN7*100</f>
        <v>104.91969780480208</v>
      </c>
      <c r="AQ7" s="216">
        <f>AO7/AM7*100</f>
        <v>19.323907073304106</v>
      </c>
      <c r="AR7" s="216">
        <f>AM7/AF7*100-100</f>
        <v>25.956205131478868</v>
      </c>
      <c r="AS7" s="221">
        <f>AO7-AJ7</f>
        <v>2043632.4999999991</v>
      </c>
      <c r="AT7" s="218">
        <v>12869578.100000001</v>
      </c>
      <c r="AU7" s="216">
        <v>13534157.899999999</v>
      </c>
      <c r="AV7" s="216">
        <v>2322100</v>
      </c>
      <c r="AW7" s="216">
        <f>AU7/AT7*100</f>
        <v>105.1639594929689</v>
      </c>
      <c r="AX7" s="216">
        <v>1880523.2999999998</v>
      </c>
      <c r="AY7" s="216">
        <f>AX7/AV7*100</f>
        <v>80.983734550622273</v>
      </c>
      <c r="AZ7" s="216">
        <f>AX7/AT7*100</f>
        <v>14.612159663571253</v>
      </c>
      <c r="BA7" s="216">
        <v>19194999.799999997</v>
      </c>
      <c r="BB7" s="216">
        <v>3263150.0000000005</v>
      </c>
      <c r="BC7" s="216">
        <v>3206523.3</v>
      </c>
      <c r="BD7" s="216">
        <f>BC7/BB7*100</f>
        <v>98.264661446761551</v>
      </c>
      <c r="BE7" s="216">
        <f>BC7/BA7*100</f>
        <v>16.704992620005136</v>
      </c>
      <c r="BF7" s="216">
        <f t="shared" ref="BF7:BF15" si="10">BA7/AT7*100-100</f>
        <v>49.150186982431023</v>
      </c>
      <c r="BG7" s="219">
        <f>BC7-AX7</f>
        <v>1326000</v>
      </c>
      <c r="BH7" s="220">
        <v>13295706.4</v>
      </c>
      <c r="BI7" s="216">
        <v>12764605.6</v>
      </c>
      <c r="BJ7" s="216">
        <v>2424790</v>
      </c>
      <c r="BK7" s="216">
        <f t="shared" ref="BK7" si="11">+BI7/BH7*100</f>
        <v>96.005471360288155</v>
      </c>
      <c r="BL7" s="216">
        <v>2707002.8</v>
      </c>
      <c r="BM7" s="216">
        <f t="shared" ref="BM7:BM18" si="12">BL7/BJ7*100</f>
        <v>111.63864912012997</v>
      </c>
      <c r="BN7" s="216">
        <f t="shared" ref="BN7:BN18" si="13">BL7/BH7*100</f>
        <v>20.35997726303583</v>
      </c>
      <c r="BO7" s="216">
        <v>13980727.800000001</v>
      </c>
      <c r="BP7" s="216">
        <v>2446627.1</v>
      </c>
      <c r="BQ7" s="216">
        <v>3046301.4</v>
      </c>
      <c r="BR7" s="216">
        <f t="shared" ref="BR7:BR15" si="14">BQ7/BP7*100</f>
        <v>124.51024514524505</v>
      </c>
      <c r="BS7" s="216">
        <f t="shared" ref="BS7:BS15" si="15">BQ7/BO7*100</f>
        <v>21.789290540368004</v>
      </c>
      <c r="BT7" s="222">
        <f t="shared" ref="BT7:BT18" si="16">BO7/BH7*100-100</f>
        <v>5.1522001117593845</v>
      </c>
      <c r="BU7" s="217">
        <f t="shared" ref="BU7:BU18" si="17">BQ7-BL7</f>
        <v>339298.60000000009</v>
      </c>
      <c r="BV7" s="218">
        <v>11569619.1</v>
      </c>
      <c r="BW7" s="216">
        <v>19515440.200000003</v>
      </c>
      <c r="BX7" s="216">
        <v>2763655.4</v>
      </c>
      <c r="BY7" s="222">
        <f t="shared" ref="BY7:BY15" si="18">BW7/BV7*100</f>
        <v>168.67832926323393</v>
      </c>
      <c r="BZ7" s="216">
        <v>2633532.5</v>
      </c>
      <c r="CA7" s="216">
        <f>BZ7/BX7*100</f>
        <v>95.29163802404598</v>
      </c>
      <c r="CB7" s="216">
        <f>BZ7/BV7*100</f>
        <v>22.762482301599711</v>
      </c>
      <c r="CC7" s="216">
        <v>14990088.699999999</v>
      </c>
      <c r="CD7" s="216">
        <v>3040330.8000000003</v>
      </c>
      <c r="CE7" s="216">
        <v>2992549.9000000004</v>
      </c>
      <c r="CF7" s="216">
        <f>CE7/CD7*100</f>
        <v>98.42843087995557</v>
      </c>
      <c r="CG7" s="216">
        <f>CE7/CC7*100</f>
        <v>19.963523631451231</v>
      </c>
      <c r="CH7" s="216">
        <f t="shared" ref="CH7" si="19">CC7/BV7*100-100</f>
        <v>29.564236907332599</v>
      </c>
      <c r="CI7" s="219">
        <f t="shared" ref="CI7" si="20">CE7-BZ7</f>
        <v>359017.40000000037</v>
      </c>
      <c r="CJ7" s="220">
        <v>584208.6</v>
      </c>
      <c r="CK7" s="216">
        <v>761003.95900000003</v>
      </c>
      <c r="CL7" s="216">
        <v>134000</v>
      </c>
      <c r="CM7" s="216">
        <f>CK7/CJ7*100</f>
        <v>130.26236844168335</v>
      </c>
      <c r="CN7" s="216">
        <v>172940.79999999999</v>
      </c>
      <c r="CO7" s="216">
        <f t="shared" ref="CO7" si="21">CN7/CL7*100</f>
        <v>129.06029850746268</v>
      </c>
      <c r="CP7" s="216">
        <f t="shared" ref="CP7" si="22">CN7/CJ7*100</f>
        <v>29.602576887776046</v>
      </c>
      <c r="CQ7" s="216">
        <v>590000</v>
      </c>
      <c r="CR7" s="216">
        <v>135200</v>
      </c>
      <c r="CS7" s="216">
        <v>175816.7</v>
      </c>
      <c r="CT7" s="216">
        <f t="shared" ref="CT7:CT15" si="23">CS7/CR7*100</f>
        <v>130.0419378698225</v>
      </c>
      <c r="CU7" s="216">
        <f t="shared" ref="CU7:CU15" si="24">CS7/CQ7*100</f>
        <v>29.799440677966103</v>
      </c>
      <c r="CV7" s="216">
        <f t="shared" ref="CV7:CV15" si="25">CQ7/CJ7*100-100</f>
        <v>0.99132398941064537</v>
      </c>
      <c r="CW7" s="221">
        <f t="shared" ref="CW7:CW15" si="26">CS7-CN7</f>
        <v>2875.9000000000233</v>
      </c>
      <c r="CX7" s="218">
        <v>2192433.1</v>
      </c>
      <c r="CY7" s="216">
        <v>1876460.8</v>
      </c>
      <c r="CZ7" s="216">
        <v>529966.4</v>
      </c>
      <c r="DA7" s="216">
        <f t="shared" ref="DA7:DA15" si="27">CY7/CX7*100</f>
        <v>85.588052834998706</v>
      </c>
      <c r="DB7" s="216">
        <v>422740.50000000012</v>
      </c>
      <c r="DC7" s="223">
        <f>DB7/CZ7*100</f>
        <v>79.767415443696081</v>
      </c>
      <c r="DD7" s="216">
        <f>DB7/CX7*100</f>
        <v>19.281797013555401</v>
      </c>
      <c r="DE7" s="223">
        <v>2270988.7999999998</v>
      </c>
      <c r="DF7" s="223">
        <v>512710.39999999997</v>
      </c>
      <c r="DG7" s="216">
        <v>439181.1</v>
      </c>
      <c r="DH7" s="211">
        <f t="shared" ref="DH7:DH17" si="28">DG7/DF7*100</f>
        <v>85.658707137596593</v>
      </c>
      <c r="DI7" s="211">
        <f t="shared" ref="DI7:DI17" si="29">DG7/DE7*100</f>
        <v>19.338761159896517</v>
      </c>
      <c r="DJ7" s="211">
        <f t="shared" ref="DJ7:DJ17" si="30">DE7/CX7*100-100</f>
        <v>3.5830374938236247</v>
      </c>
      <c r="DK7" s="219">
        <f t="shared" ref="DK7:DK15" si="31">DG7-DB7</f>
        <v>16440.59999999986</v>
      </c>
      <c r="DL7" s="220">
        <v>18190182.5</v>
      </c>
      <c r="DM7" s="216">
        <v>17920351</v>
      </c>
      <c r="DN7" s="216">
        <v>6045244.5</v>
      </c>
      <c r="DO7" s="216">
        <f t="shared" ref="DO7:DO15" si="32">DM7/DL7*100</f>
        <v>98.516609165411069</v>
      </c>
      <c r="DP7" s="216">
        <v>3832680.1</v>
      </c>
      <c r="DQ7" s="216">
        <f>DP7/DN7*100</f>
        <v>63.399918729507135</v>
      </c>
      <c r="DR7" s="216">
        <f>DP7/DL7*100</f>
        <v>21.070047538005735</v>
      </c>
      <c r="DS7" s="216">
        <v>14972558.699999999</v>
      </c>
      <c r="DT7" s="216">
        <v>2978278.5</v>
      </c>
      <c r="DU7" s="216">
        <v>3108041.9</v>
      </c>
      <c r="DV7" s="216">
        <f t="shared" ref="DV7:DV15" si="33">DU7/DT7*100</f>
        <v>104.35699347794372</v>
      </c>
      <c r="DW7" s="216">
        <f t="shared" ref="DW7:DW15" si="34">DU7/DS7*100</f>
        <v>20.758254900012517</v>
      </c>
      <c r="DX7" s="216">
        <v>3962205.0999999996</v>
      </c>
      <c r="DY7" s="216">
        <v>713196.8</v>
      </c>
      <c r="DZ7" s="216">
        <v>694282.8</v>
      </c>
      <c r="EA7" s="216">
        <f>DZ7/DY7*100</f>
        <v>97.347997074580263</v>
      </c>
      <c r="EB7" s="216">
        <f>DZ7/DX7*100</f>
        <v>17.522636574265178</v>
      </c>
      <c r="EC7" s="216">
        <f t="shared" ref="EC7:EC15" si="35">DS7/DL7*100-100</f>
        <v>-17.688793391710064</v>
      </c>
      <c r="ED7" s="221">
        <f t="shared" ref="ED7:ED15" si="36">DU7-DP7</f>
        <v>-724638.20000000019</v>
      </c>
    </row>
    <row r="8" spans="1:134" s="140" customFormat="1" ht="34.5" customHeight="1" x14ac:dyDescent="0.25">
      <c r="A8" s="201">
        <v>2</v>
      </c>
      <c r="B8" s="202" t="s">
        <v>45</v>
      </c>
      <c r="C8" s="157">
        <v>13722406.600000001</v>
      </c>
      <c r="D8" s="157">
        <v>12201610</v>
      </c>
      <c r="E8" s="157">
        <v>2701080.25</v>
      </c>
      <c r="F8" s="157">
        <f t="shared" ref="F8:F15" si="37">D8/C8*100</f>
        <v>88.917420651272622</v>
      </c>
      <c r="G8" s="157">
        <v>1984058.6</v>
      </c>
      <c r="H8" s="157">
        <f t="shared" ref="H8" si="38">G8/E8*100</f>
        <v>73.454263345193098</v>
      </c>
      <c r="I8" s="157">
        <f t="shared" ref="I8:I18" si="39">G8/C8*100</f>
        <v>14.458532368513261</v>
      </c>
      <c r="J8" s="157">
        <v>14125568.532279983</v>
      </c>
      <c r="K8" s="157">
        <v>3531392.1330699958</v>
      </c>
      <c r="L8" s="157">
        <v>2509810.5000000005</v>
      </c>
      <c r="M8" s="157">
        <f>L8/K8*100</f>
        <v>71.071419016219835</v>
      </c>
      <c r="N8" s="157">
        <f>L8/J8*100</f>
        <v>17.767854754054959</v>
      </c>
      <c r="O8" s="157">
        <f>J8/C8*100-100</f>
        <v>2.9379827025383491</v>
      </c>
      <c r="P8" s="157">
        <f>L8-G8</f>
        <v>525751.90000000037</v>
      </c>
      <c r="Q8" s="203">
        <v>7342917.1322799847</v>
      </c>
      <c r="R8" s="204">
        <v>2776173.3</v>
      </c>
      <c r="S8" s="157">
        <v>2887659.8999999994</v>
      </c>
      <c r="T8" s="157">
        <v>629043.32499999995</v>
      </c>
      <c r="U8" s="157">
        <f>S8/R8*100</f>
        <v>104.01583719575429</v>
      </c>
      <c r="V8" s="157">
        <v>541563.09999999986</v>
      </c>
      <c r="W8" s="157">
        <f t="shared" ref="W8:W15" si="40">V8/T8*100</f>
        <v>86.093131979422864</v>
      </c>
      <c r="X8" s="157">
        <f t="shared" ref="X8:X15" si="41">V8/R8*100</f>
        <v>19.507539388841462</v>
      </c>
      <c r="Y8" s="157">
        <v>2928650.9</v>
      </c>
      <c r="Z8" s="157">
        <v>732162.72499999998</v>
      </c>
      <c r="AA8" s="157">
        <v>623396.39999999991</v>
      </c>
      <c r="AB8" s="157">
        <f t="shared" ref="AB8:AB17" si="42">AA8/Z8*100</f>
        <v>85.144514834458406</v>
      </c>
      <c r="AC8" s="157">
        <f t="shared" ref="AC8:AC17" si="43">AA8/Y8*100</f>
        <v>21.286128708614601</v>
      </c>
      <c r="AD8" s="157">
        <f>Y8/R8*100-100</f>
        <v>5.4923660565426644</v>
      </c>
      <c r="AE8" s="205">
        <f>AA8-V8</f>
        <v>81833.300000000047</v>
      </c>
      <c r="AF8" s="206">
        <f t="shared" si="3"/>
        <v>2109380.3000000003</v>
      </c>
      <c r="AG8" s="157">
        <f t="shared" si="4"/>
        <v>2222673.4000000004</v>
      </c>
      <c r="AH8" s="157">
        <f t="shared" si="5"/>
        <v>471095.07499999995</v>
      </c>
      <c r="AI8" s="157">
        <f>AG8/AF8*100</f>
        <v>105.37091865321773</v>
      </c>
      <c r="AJ8" s="157">
        <f t="shared" si="6"/>
        <v>416546.7</v>
      </c>
      <c r="AK8" s="157">
        <f>AJ8/AH8*100</f>
        <v>88.420941356688999</v>
      </c>
      <c r="AL8" s="157">
        <f>AJ8/AF8*100</f>
        <v>19.747349494067045</v>
      </c>
      <c r="AM8" s="157">
        <f t="shared" si="7"/>
        <v>2340850.9</v>
      </c>
      <c r="AN8" s="157">
        <f t="shared" si="8"/>
        <v>585212.72499999998</v>
      </c>
      <c r="AO8" s="157">
        <f t="shared" si="9"/>
        <v>481670.99999999994</v>
      </c>
      <c r="AP8" s="157">
        <f>AO8/AN8*100</f>
        <v>82.30699358083848</v>
      </c>
      <c r="AQ8" s="157">
        <f>AO8/AM8*100</f>
        <v>20.57674839520962</v>
      </c>
      <c r="AR8" s="157">
        <f>AM8/AF8*100-100</f>
        <v>10.973393465369867</v>
      </c>
      <c r="AS8" s="207">
        <f>AO8-AJ8</f>
        <v>65124.29999999993</v>
      </c>
      <c r="AT8" s="204">
        <v>739252.40000000014</v>
      </c>
      <c r="AU8" s="157">
        <v>804985.10000000009</v>
      </c>
      <c r="AV8" s="157">
        <v>163063.09999999998</v>
      </c>
      <c r="AW8" s="157">
        <f t="shared" ref="AW8:AW18" si="44">AU8/AT8*100</f>
        <v>108.89178039868386</v>
      </c>
      <c r="AX8" s="157">
        <v>120085.79999999999</v>
      </c>
      <c r="AY8" s="157">
        <f t="shared" ref="AY8:AY14" si="45">AX8/AV8*100</f>
        <v>73.643761218816522</v>
      </c>
      <c r="AZ8" s="157">
        <f t="shared" ref="AZ8:AZ15" si="46">AX8/AT8*100</f>
        <v>16.244221865224915</v>
      </c>
      <c r="BA8" s="157">
        <v>924890.9</v>
      </c>
      <c r="BB8" s="157">
        <v>231222.72500000001</v>
      </c>
      <c r="BC8" s="157">
        <v>139516.5</v>
      </c>
      <c r="BD8" s="157">
        <f t="shared" ref="BD8:BD15" si="47">BC8/BB8*100</f>
        <v>60.33857614990049</v>
      </c>
      <c r="BE8" s="157">
        <f t="shared" ref="BE8:BE15" si="48">BC8/BA8*100</f>
        <v>15.084644037475123</v>
      </c>
      <c r="BF8" s="157">
        <f t="shared" si="10"/>
        <v>25.11165334059109</v>
      </c>
      <c r="BG8" s="205">
        <f t="shared" ref="BG8:BG14" si="49">BC8-AX8</f>
        <v>19430.700000000012</v>
      </c>
      <c r="BH8" s="206">
        <v>964596.9</v>
      </c>
      <c r="BI8" s="157">
        <v>1009724.7</v>
      </c>
      <c r="BJ8" s="157">
        <v>229149.22499999998</v>
      </c>
      <c r="BK8" s="157">
        <f t="shared" ref="BK8:BK18" si="50">+BI8/BH8*100</f>
        <v>104.67841022503804</v>
      </c>
      <c r="BL8" s="157">
        <v>226333.2</v>
      </c>
      <c r="BM8" s="157">
        <f t="shared" si="12"/>
        <v>98.771095560109373</v>
      </c>
      <c r="BN8" s="157">
        <f t="shared" si="13"/>
        <v>23.464019011464789</v>
      </c>
      <c r="BO8" s="157">
        <v>1034289</v>
      </c>
      <c r="BP8" s="157">
        <v>258572.25</v>
      </c>
      <c r="BQ8" s="157">
        <v>240003.69999999998</v>
      </c>
      <c r="BR8" s="157">
        <f t="shared" si="14"/>
        <v>92.818815630834322</v>
      </c>
      <c r="BS8" s="157">
        <f t="shared" si="15"/>
        <v>23.204703907708581</v>
      </c>
      <c r="BT8" s="208">
        <f t="shared" si="16"/>
        <v>7.2249973019817872</v>
      </c>
      <c r="BU8" s="203">
        <f t="shared" si="17"/>
        <v>13670.499999999971</v>
      </c>
      <c r="BV8" s="209">
        <v>176747</v>
      </c>
      <c r="BW8" s="208">
        <v>156161.40000000002</v>
      </c>
      <c r="BX8" s="208">
        <v>21686.75</v>
      </c>
      <c r="BY8" s="208">
        <f t="shared" si="18"/>
        <v>88.353069641917557</v>
      </c>
      <c r="BZ8" s="157">
        <v>24875.7</v>
      </c>
      <c r="CA8" s="157">
        <f>BZ8/BX8*100</f>
        <v>114.70460073547213</v>
      </c>
      <c r="CB8" s="157">
        <f>BZ8/BV8*100</f>
        <v>14.07418513468404</v>
      </c>
      <c r="CC8" s="157">
        <v>131147</v>
      </c>
      <c r="CD8" s="157">
        <v>32786.75</v>
      </c>
      <c r="CE8" s="157">
        <v>60002.600000000006</v>
      </c>
      <c r="CF8" s="157">
        <f>CE8/CD8*100</f>
        <v>183.00868491082528</v>
      </c>
      <c r="CG8" s="157">
        <f>CE8/CC8*100</f>
        <v>45.75217122770632</v>
      </c>
      <c r="CH8" s="157">
        <f>CC8/BV8*100-100</f>
        <v>-25.799589243381789</v>
      </c>
      <c r="CI8" s="205">
        <f>CE8-BZ8</f>
        <v>35126.900000000009</v>
      </c>
      <c r="CJ8" s="206">
        <v>39300</v>
      </c>
      <c r="CK8" s="157">
        <v>44380.799999999996</v>
      </c>
      <c r="CL8" s="157">
        <v>9825</v>
      </c>
      <c r="CM8" s="157">
        <f>CK8/CJ8*100</f>
        <v>112.92824427480915</v>
      </c>
      <c r="CN8" s="157">
        <v>10507</v>
      </c>
      <c r="CO8" s="157">
        <f>CN8/CL8*100</f>
        <v>106.94147582697202</v>
      </c>
      <c r="CP8" s="157">
        <f>CN8/CJ8*100</f>
        <v>26.735368956743006</v>
      </c>
      <c r="CQ8" s="157">
        <v>41800</v>
      </c>
      <c r="CR8" s="157">
        <v>10450</v>
      </c>
      <c r="CS8" s="157">
        <v>8775.9</v>
      </c>
      <c r="CT8" s="157">
        <f t="shared" si="23"/>
        <v>83.979904306220092</v>
      </c>
      <c r="CU8" s="157">
        <f t="shared" si="24"/>
        <v>20.994976076555023</v>
      </c>
      <c r="CV8" s="157">
        <f t="shared" si="25"/>
        <v>6.3613231552162972</v>
      </c>
      <c r="CW8" s="207">
        <f t="shared" si="26"/>
        <v>-1731.1000000000004</v>
      </c>
      <c r="CX8" s="204">
        <v>189484</v>
      </c>
      <c r="CY8" s="157">
        <v>207421.39999999997</v>
      </c>
      <c r="CZ8" s="157">
        <v>47371</v>
      </c>
      <c r="DA8" s="157">
        <f t="shared" si="27"/>
        <v>109.46644571573323</v>
      </c>
      <c r="DB8" s="210">
        <v>34744.999999999993</v>
      </c>
      <c r="DC8" s="210">
        <f t="shared" ref="DC8:DC15" si="51">DB8/CZ8*100</f>
        <v>73.346562242722328</v>
      </c>
      <c r="DD8" s="157">
        <f t="shared" ref="DD8:DD15" si="52">DB8/CX8*100</f>
        <v>18.336640560680582</v>
      </c>
      <c r="DE8" s="210">
        <v>208724</v>
      </c>
      <c r="DF8" s="210">
        <v>52181</v>
      </c>
      <c r="DG8" s="157">
        <v>33372.300000000003</v>
      </c>
      <c r="DH8" s="211">
        <f t="shared" si="28"/>
        <v>63.954887794407931</v>
      </c>
      <c r="DI8" s="211">
        <f t="shared" si="29"/>
        <v>15.988721948601983</v>
      </c>
      <c r="DJ8" s="211">
        <f t="shared" si="30"/>
        <v>10.153891621456168</v>
      </c>
      <c r="DK8" s="205">
        <f t="shared" si="31"/>
        <v>-1372.6999999999898</v>
      </c>
      <c r="DL8" s="206">
        <v>489943</v>
      </c>
      <c r="DM8" s="157">
        <v>499897.69999999995</v>
      </c>
      <c r="DN8" s="157">
        <v>122485.75</v>
      </c>
      <c r="DO8" s="157">
        <f t="shared" si="32"/>
        <v>102.03180778172154</v>
      </c>
      <c r="DP8" s="157">
        <v>84342.2</v>
      </c>
      <c r="DQ8" s="157">
        <f t="shared" ref="DQ8:DQ15" si="53">DP8/DN8*100</f>
        <v>68.858785613836702</v>
      </c>
      <c r="DR8" s="157">
        <f t="shared" ref="DR8:DR15" si="54">DP8/DL8*100</f>
        <v>17.214696403459175</v>
      </c>
      <c r="DS8" s="157">
        <v>503370</v>
      </c>
      <c r="DT8" s="157">
        <v>125842.5</v>
      </c>
      <c r="DU8" s="157">
        <v>106275.30000000002</v>
      </c>
      <c r="DV8" s="157">
        <f t="shared" si="33"/>
        <v>84.451039990464281</v>
      </c>
      <c r="DW8" s="157">
        <f t="shared" si="34"/>
        <v>21.11275999761607</v>
      </c>
      <c r="DX8" s="205">
        <v>177630</v>
      </c>
      <c r="DY8" s="205">
        <v>44407.5</v>
      </c>
      <c r="DZ8" s="157">
        <v>31571.9</v>
      </c>
      <c r="EA8" s="157">
        <f t="shared" ref="EA8:EA15" si="55">DZ8/DY8*100</f>
        <v>71.095873444801001</v>
      </c>
      <c r="EB8" s="157">
        <f t="shared" ref="EB8:EB15" si="56">DZ8/DX8*100</f>
        <v>17.77396836120025</v>
      </c>
      <c r="EC8" s="157">
        <f t="shared" si="35"/>
        <v>2.7405228771510082</v>
      </c>
      <c r="ED8" s="207">
        <f t="shared" si="36"/>
        <v>21933.10000000002</v>
      </c>
    </row>
    <row r="9" spans="1:134" s="140" customFormat="1" ht="34.5" customHeight="1" x14ac:dyDescent="0.25">
      <c r="A9" s="201">
        <v>3</v>
      </c>
      <c r="B9" s="202" t="s">
        <v>46</v>
      </c>
      <c r="C9" s="157">
        <v>22014137.761</v>
      </c>
      <c r="D9" s="157">
        <v>20999866.275600001</v>
      </c>
      <c r="E9" s="157">
        <v>5088599.1722499998</v>
      </c>
      <c r="F9" s="157">
        <f t="shared" si="37"/>
        <v>95.392635876037488</v>
      </c>
      <c r="G9" s="157">
        <v>4042479.2145000002</v>
      </c>
      <c r="H9" s="157">
        <f t="shared" ref="H9" si="57">G9/E9*100</f>
        <v>79.441887200413106</v>
      </c>
      <c r="I9" s="157">
        <f t="shared" si="39"/>
        <v>18.363104920973154</v>
      </c>
      <c r="J9" s="157">
        <v>19799380.885000002</v>
      </c>
      <c r="K9" s="157">
        <v>4488156.3250000002</v>
      </c>
      <c r="L9" s="157">
        <v>4310282.6933000004</v>
      </c>
      <c r="M9" s="157">
        <f t="shared" ref="M9:M16" si="58">L9/K9*100</f>
        <v>96.036821830175441</v>
      </c>
      <c r="N9" s="157">
        <f t="shared" ref="N9:N16" si="59">L9/J9*100</f>
        <v>21.769785218715946</v>
      </c>
      <c r="O9" s="157">
        <f t="shared" ref="O9:O10" si="60">J9/C9*100-100</f>
        <v>-10.060611503593094</v>
      </c>
      <c r="P9" s="157">
        <f>L9-G9</f>
        <v>267803.47880000016</v>
      </c>
      <c r="Q9" s="203">
        <v>12535493.682665857</v>
      </c>
      <c r="R9" s="204">
        <v>5969919.6310000001</v>
      </c>
      <c r="S9" s="157">
        <v>6026908.8836000003</v>
      </c>
      <c r="T9" s="157">
        <v>1426338.95</v>
      </c>
      <c r="U9" s="157">
        <f t="shared" ref="U9:U16" si="61">S9/R9*100</f>
        <v>100.95460669694903</v>
      </c>
      <c r="V9" s="157">
        <v>1113817.9084999992</v>
      </c>
      <c r="W9" s="157">
        <f t="shared" si="40"/>
        <v>78.089286456069871</v>
      </c>
      <c r="X9" s="157">
        <f t="shared" si="41"/>
        <v>18.657167555762012</v>
      </c>
      <c r="Y9" s="157">
        <v>6509134.2999999998</v>
      </c>
      <c r="Z9" s="157">
        <v>1288835.6000000001</v>
      </c>
      <c r="AA9" s="157">
        <v>1170438.5312999999</v>
      </c>
      <c r="AB9" s="157">
        <f t="shared" si="42"/>
        <v>90.813640723456103</v>
      </c>
      <c r="AC9" s="157">
        <f t="shared" si="43"/>
        <v>17.981477679758427</v>
      </c>
      <c r="AD9" s="157">
        <f t="shared" ref="AD9:AD15" si="62">Y9/R9*100-100</f>
        <v>9.0321931002223153</v>
      </c>
      <c r="AE9" s="205">
        <f t="shared" ref="AE9:AE16" si="63">AA9-V9</f>
        <v>56620.62280000071</v>
      </c>
      <c r="AF9" s="206">
        <f t="shared" si="3"/>
        <v>4053037.7000000007</v>
      </c>
      <c r="AG9" s="157">
        <f t="shared" si="4"/>
        <v>4143058.3832999999</v>
      </c>
      <c r="AH9" s="157">
        <f t="shared" si="5"/>
        <v>1013240.6750000002</v>
      </c>
      <c r="AI9" s="157">
        <f t="shared" ref="AI9:AI15" si="64">AG9/AF9*100</f>
        <v>102.22106701104703</v>
      </c>
      <c r="AJ9" s="157">
        <f t="shared" si="6"/>
        <v>820818.37579999957</v>
      </c>
      <c r="AK9" s="157">
        <f t="shared" ref="AK9:AK15" si="65">AJ9/AH9*100</f>
        <v>81.009220815182871</v>
      </c>
      <c r="AL9" s="157">
        <f t="shared" ref="AL9:AL15" si="66">AJ9/AF9*100</f>
        <v>20.251930442196464</v>
      </c>
      <c r="AM9" s="157">
        <f t="shared" si="7"/>
        <v>4831875.55</v>
      </c>
      <c r="AN9" s="157">
        <f t="shared" si="8"/>
        <v>955365.6</v>
      </c>
      <c r="AO9" s="157">
        <f t="shared" si="9"/>
        <v>860734.55689999997</v>
      </c>
      <c r="AP9" s="157">
        <f t="shared" ref="AP9:AP15" si="67">AO9/AN9*100</f>
        <v>90.094782238338908</v>
      </c>
      <c r="AQ9" s="157">
        <f t="shared" ref="AQ9:AQ15" si="68">AO9/AM9*100</f>
        <v>17.813673965588787</v>
      </c>
      <c r="AR9" s="157">
        <f t="shared" ref="AR9:AR15" si="69">AM9/AF9*100-100</f>
        <v>19.216151135233673</v>
      </c>
      <c r="AS9" s="207">
        <f t="shared" ref="AS9:AS15" si="70">AO9-AJ9</f>
        <v>39916.181100000395</v>
      </c>
      <c r="AT9" s="204">
        <v>1383292.8000000005</v>
      </c>
      <c r="AU9" s="157">
        <v>1310473.0464999997</v>
      </c>
      <c r="AV9" s="157">
        <v>345823.20000000013</v>
      </c>
      <c r="AW9" s="157">
        <f t="shared" si="44"/>
        <v>94.73576718537096</v>
      </c>
      <c r="AX9" s="157">
        <v>226253.40709999946</v>
      </c>
      <c r="AY9" s="157">
        <f t="shared" si="45"/>
        <v>65.424588951811032</v>
      </c>
      <c r="AZ9" s="157">
        <f t="shared" si="46"/>
        <v>16.356147237952758</v>
      </c>
      <c r="BA9" s="157">
        <v>1515577.8</v>
      </c>
      <c r="BB9" s="157">
        <v>295009</v>
      </c>
      <c r="BC9" s="157">
        <v>181874.13190000001</v>
      </c>
      <c r="BD9" s="157">
        <f t="shared" si="47"/>
        <v>61.650367243033266</v>
      </c>
      <c r="BE9" s="157">
        <f t="shared" si="48"/>
        <v>12.000316440370135</v>
      </c>
      <c r="BF9" s="157">
        <f t="shared" si="10"/>
        <v>9.5630512932619638</v>
      </c>
      <c r="BG9" s="205">
        <f t="shared" si="49"/>
        <v>-44379.275199999451</v>
      </c>
      <c r="BH9" s="206">
        <v>2072805.7</v>
      </c>
      <c r="BI9" s="157">
        <v>1921691.3656000001</v>
      </c>
      <c r="BJ9" s="157">
        <v>518201.42499999999</v>
      </c>
      <c r="BK9" s="157">
        <f t="shared" si="50"/>
        <v>92.709671996753002</v>
      </c>
      <c r="BL9" s="157">
        <v>393620.75400000007</v>
      </c>
      <c r="BM9" s="157">
        <f t="shared" si="12"/>
        <v>75.959025778441287</v>
      </c>
      <c r="BN9" s="157">
        <f t="shared" si="13"/>
        <v>18.989756444610322</v>
      </c>
      <c r="BO9" s="157">
        <v>2442522.7999999998</v>
      </c>
      <c r="BP9" s="157">
        <v>485685</v>
      </c>
      <c r="BQ9" s="157">
        <v>440443.6606</v>
      </c>
      <c r="BR9" s="157">
        <f t="shared" si="14"/>
        <v>90.685044957122415</v>
      </c>
      <c r="BS9" s="157">
        <f t="shared" si="15"/>
        <v>18.032325454648777</v>
      </c>
      <c r="BT9" s="208">
        <f t="shared" si="16"/>
        <v>17.836553614263011</v>
      </c>
      <c r="BU9" s="203">
        <f t="shared" si="17"/>
        <v>46822.906599999929</v>
      </c>
      <c r="BV9" s="209">
        <v>191320.49999999997</v>
      </c>
      <c r="BW9" s="208">
        <v>389604.79739999998</v>
      </c>
      <c r="BX9" s="208">
        <v>47811.374999999993</v>
      </c>
      <c r="BY9" s="208">
        <f t="shared" si="18"/>
        <v>203.63985950277157</v>
      </c>
      <c r="BZ9" s="157">
        <v>98783.357100000008</v>
      </c>
      <c r="CA9" s="157">
        <f t="shared" ref="CA9:CA16" si="71">BZ9/BX9*100</f>
        <v>206.61057562138723</v>
      </c>
      <c r="CB9" s="157">
        <f t="shared" ref="CB9:CB16" si="72">BZ9/BV9*100</f>
        <v>51.632395430703994</v>
      </c>
      <c r="CC9" s="157">
        <v>406971.45</v>
      </c>
      <c r="CD9" s="157">
        <v>81200.600000000006</v>
      </c>
      <c r="CE9" s="157">
        <v>132206.18299999999</v>
      </c>
      <c r="CF9" s="157">
        <f t="shared" ref="CF9:CF15" si="73">CE9/CD9*100</f>
        <v>162.81429324413855</v>
      </c>
      <c r="CG9" s="157">
        <f t="shared" ref="CG9:CG15" si="74">CE9/CC9*100</f>
        <v>32.485370411118517</v>
      </c>
      <c r="CH9" s="157">
        <f t="shared" ref="CH9:CH15" si="75">CC9/BV9*100-100</f>
        <v>112.71711604349775</v>
      </c>
      <c r="CI9" s="205">
        <f t="shared" ref="CI9:CI15" si="76">CE9-BZ9</f>
        <v>33422.825899999982</v>
      </c>
      <c r="CJ9" s="206">
        <v>76000</v>
      </c>
      <c r="CK9" s="157">
        <v>94157.849999999991</v>
      </c>
      <c r="CL9" s="157">
        <v>19000</v>
      </c>
      <c r="CM9" s="157">
        <f t="shared" ref="CM9:CM15" si="77">CK9/CJ9*100</f>
        <v>123.89190789473683</v>
      </c>
      <c r="CN9" s="157">
        <v>23764.3</v>
      </c>
      <c r="CO9" s="157">
        <f t="shared" ref="CO9:CO15" si="78">CN9/CL9*100</f>
        <v>125.07526315789472</v>
      </c>
      <c r="CP9" s="157">
        <f t="shared" ref="CP9:CP15" si="79">CN9/CJ9*100</f>
        <v>31.268815789473681</v>
      </c>
      <c r="CQ9" s="157">
        <v>78000</v>
      </c>
      <c r="CR9" s="157">
        <v>15180</v>
      </c>
      <c r="CS9" s="157">
        <v>19840.900000000001</v>
      </c>
      <c r="CT9" s="157">
        <f t="shared" si="23"/>
        <v>130.70421607378131</v>
      </c>
      <c r="CU9" s="157">
        <f t="shared" si="24"/>
        <v>25.437051282051282</v>
      </c>
      <c r="CV9" s="157">
        <f t="shared" si="25"/>
        <v>2.6315789473684248</v>
      </c>
      <c r="CW9" s="207">
        <f t="shared" si="26"/>
        <v>-3923.3999999999978</v>
      </c>
      <c r="CX9" s="204">
        <v>329618.7</v>
      </c>
      <c r="CY9" s="157">
        <v>427131.32379999995</v>
      </c>
      <c r="CZ9" s="157">
        <v>82404.675000000003</v>
      </c>
      <c r="DA9" s="157">
        <f t="shared" si="27"/>
        <v>129.5834622853618</v>
      </c>
      <c r="DB9" s="210">
        <v>78396.5576</v>
      </c>
      <c r="DC9" s="210">
        <f t="shared" si="51"/>
        <v>95.136055812367431</v>
      </c>
      <c r="DD9" s="157">
        <f t="shared" si="52"/>
        <v>23.784013953091858</v>
      </c>
      <c r="DE9" s="210">
        <v>388803.5</v>
      </c>
      <c r="DF9" s="210">
        <v>78291</v>
      </c>
      <c r="DG9" s="157">
        <v>86369.681400000001</v>
      </c>
      <c r="DH9" s="211">
        <f t="shared" si="28"/>
        <v>110.31878683373569</v>
      </c>
      <c r="DI9" s="211">
        <f t="shared" si="29"/>
        <v>22.21422425466849</v>
      </c>
      <c r="DJ9" s="211">
        <f t="shared" si="30"/>
        <v>17.95553468295337</v>
      </c>
      <c r="DK9" s="205">
        <f t="shared" si="31"/>
        <v>7973.1238000000012</v>
      </c>
      <c r="DL9" s="206">
        <v>1084987.8</v>
      </c>
      <c r="DM9" s="157">
        <v>1013731.3966999999</v>
      </c>
      <c r="DN9" s="157">
        <v>277103.625</v>
      </c>
      <c r="DO9" s="157">
        <f t="shared" si="32"/>
        <v>93.432515711236547</v>
      </c>
      <c r="DP9" s="157">
        <v>211025.1054</v>
      </c>
      <c r="DQ9" s="157">
        <f t="shared" si="53"/>
        <v>76.153859553443226</v>
      </c>
      <c r="DR9" s="157">
        <f t="shared" si="54"/>
        <v>19.449537165302687</v>
      </c>
      <c r="DS9" s="157">
        <v>1263825.75</v>
      </c>
      <c r="DT9" s="157">
        <v>252370</v>
      </c>
      <c r="DU9" s="157">
        <v>242147.39739999999</v>
      </c>
      <c r="DV9" s="157">
        <f t="shared" si="33"/>
        <v>95.949359036335537</v>
      </c>
      <c r="DW9" s="157">
        <f t="shared" si="34"/>
        <v>19.159872110534224</v>
      </c>
      <c r="DX9" s="205">
        <v>509470.3</v>
      </c>
      <c r="DY9" s="205">
        <v>101690</v>
      </c>
      <c r="DZ9" s="205">
        <v>112294.3126</v>
      </c>
      <c r="EA9" s="157">
        <f t="shared" si="55"/>
        <v>110.42807808044056</v>
      </c>
      <c r="EB9" s="157">
        <f t="shared" si="56"/>
        <v>22.041385454657515</v>
      </c>
      <c r="EC9" s="157">
        <f t="shared" si="35"/>
        <v>16.482945706854963</v>
      </c>
      <c r="ED9" s="207">
        <f t="shared" si="36"/>
        <v>31122.291999999987</v>
      </c>
    </row>
    <row r="10" spans="1:134" s="140" customFormat="1" ht="34.5" customHeight="1" x14ac:dyDescent="0.25">
      <c r="A10" s="201">
        <v>4</v>
      </c>
      <c r="B10" s="202" t="s">
        <v>47</v>
      </c>
      <c r="C10" s="157">
        <v>17388003.578000002</v>
      </c>
      <c r="D10" s="157">
        <v>18199625.333999999</v>
      </c>
      <c r="E10" s="157">
        <v>3415431.0689999992</v>
      </c>
      <c r="F10" s="157">
        <f t="shared" si="37"/>
        <v>104.66771100177881</v>
      </c>
      <c r="G10" s="157">
        <v>3653597.693</v>
      </c>
      <c r="H10" s="157">
        <f t="shared" ref="H10" si="80">G10/E10*100</f>
        <v>106.97325225391631</v>
      </c>
      <c r="I10" s="157">
        <f t="shared" si="39"/>
        <v>21.012174725007981</v>
      </c>
      <c r="J10" s="157">
        <v>17683381.478</v>
      </c>
      <c r="K10" s="157">
        <v>4163364.1490000002</v>
      </c>
      <c r="L10" s="157">
        <v>4201542.2209999999</v>
      </c>
      <c r="M10" s="157">
        <f t="shared" si="58"/>
        <v>100.91700054652124</v>
      </c>
      <c r="N10" s="157">
        <f t="shared" si="59"/>
        <v>23.759834770443444</v>
      </c>
      <c r="O10" s="157">
        <f t="shared" si="60"/>
        <v>1.6987453371226593</v>
      </c>
      <c r="P10" s="157">
        <f t="shared" ref="P10:P16" si="81">L10-G10</f>
        <v>547944.52799999993</v>
      </c>
      <c r="Q10" s="203">
        <v>10720443.876339309</v>
      </c>
      <c r="R10" s="204">
        <v>4982235.5</v>
      </c>
      <c r="S10" s="157">
        <v>5618347.6619999995</v>
      </c>
      <c r="T10" s="157">
        <v>924590.2</v>
      </c>
      <c r="U10" s="157">
        <f t="shared" si="61"/>
        <v>112.7676052647451</v>
      </c>
      <c r="V10" s="157">
        <v>1142329.233</v>
      </c>
      <c r="W10" s="157">
        <f t="shared" si="40"/>
        <v>123.5497881115331</v>
      </c>
      <c r="X10" s="157">
        <f t="shared" si="41"/>
        <v>22.928045713615905</v>
      </c>
      <c r="Y10" s="157">
        <v>5514661.5999999996</v>
      </c>
      <c r="Z10" s="157">
        <v>1073909.9550000001</v>
      </c>
      <c r="AA10" s="157">
        <v>1266648.321</v>
      </c>
      <c r="AB10" s="157">
        <f t="shared" si="42"/>
        <v>117.94734885384315</v>
      </c>
      <c r="AC10" s="157">
        <f t="shared" si="43"/>
        <v>22.968740656724975</v>
      </c>
      <c r="AD10" s="157">
        <f t="shared" si="62"/>
        <v>10.686490030429098</v>
      </c>
      <c r="AE10" s="205">
        <f t="shared" si="63"/>
        <v>124319.08799999999</v>
      </c>
      <c r="AF10" s="206">
        <f t="shared" si="3"/>
        <v>3648587.8</v>
      </c>
      <c r="AG10" s="157">
        <f t="shared" si="4"/>
        <v>4038808.1919999998</v>
      </c>
      <c r="AH10" s="157">
        <f t="shared" si="5"/>
        <v>688073.5</v>
      </c>
      <c r="AI10" s="157">
        <f t="shared" si="64"/>
        <v>110.6951076249282</v>
      </c>
      <c r="AJ10" s="157">
        <f t="shared" si="6"/>
        <v>812185.28499999992</v>
      </c>
      <c r="AK10" s="157">
        <f t="shared" si="65"/>
        <v>118.03757665423824</v>
      </c>
      <c r="AL10" s="157">
        <f t="shared" si="66"/>
        <v>22.260264231547339</v>
      </c>
      <c r="AM10" s="157">
        <f t="shared" si="7"/>
        <v>4123689.0999999996</v>
      </c>
      <c r="AN10" s="157">
        <f t="shared" si="8"/>
        <v>780111.255</v>
      </c>
      <c r="AO10" s="157">
        <f t="shared" si="9"/>
        <v>879195.10700000008</v>
      </c>
      <c r="AP10" s="157">
        <f t="shared" si="67"/>
        <v>112.70124631133544</v>
      </c>
      <c r="AQ10" s="157">
        <f t="shared" si="68"/>
        <v>21.320596332056173</v>
      </c>
      <c r="AR10" s="157">
        <f t="shared" si="69"/>
        <v>13.021512049127608</v>
      </c>
      <c r="AS10" s="207">
        <f>AO10-AJ10</f>
        <v>67009.82200000016</v>
      </c>
      <c r="AT10" s="204">
        <v>1163086.8</v>
      </c>
      <c r="AU10" s="157">
        <v>1306099.263</v>
      </c>
      <c r="AV10" s="157">
        <v>204983.5</v>
      </c>
      <c r="AW10" s="157">
        <f t="shared" si="44"/>
        <v>112.29594068129738</v>
      </c>
      <c r="AX10" s="157">
        <v>206119.30999999997</v>
      </c>
      <c r="AY10" s="157">
        <f t="shared" ref="AY10" si="82">AX10/AV10*100</f>
        <v>100.55409825668893</v>
      </c>
      <c r="AZ10" s="157">
        <f t="shared" ref="AZ10" si="83">AX10/AT10*100</f>
        <v>17.721747852352891</v>
      </c>
      <c r="BA10" s="157">
        <v>1387738.9</v>
      </c>
      <c r="BB10" s="157">
        <v>230173.34</v>
      </c>
      <c r="BC10" s="157">
        <v>202895.467</v>
      </c>
      <c r="BD10" s="157">
        <f t="shared" si="47"/>
        <v>88.148986759283247</v>
      </c>
      <c r="BE10" s="157">
        <f t="shared" si="48"/>
        <v>14.620579346734463</v>
      </c>
      <c r="BF10" s="157">
        <f t="shared" si="10"/>
        <v>19.315162032618716</v>
      </c>
      <c r="BG10" s="205">
        <f t="shared" si="49"/>
        <v>-3223.8429999999644</v>
      </c>
      <c r="BH10" s="206">
        <v>1948462.5</v>
      </c>
      <c r="BI10" s="157">
        <v>2036089.298</v>
      </c>
      <c r="BJ10" s="157">
        <v>382935.9</v>
      </c>
      <c r="BK10" s="157">
        <f t="shared" si="50"/>
        <v>104.49722783989941</v>
      </c>
      <c r="BL10" s="157">
        <v>445531.505</v>
      </c>
      <c r="BM10" s="157">
        <f t="shared" si="12"/>
        <v>116.34623575381676</v>
      </c>
      <c r="BN10" s="157">
        <f t="shared" si="13"/>
        <v>22.865798289677116</v>
      </c>
      <c r="BO10" s="157">
        <v>2163933.7000000002</v>
      </c>
      <c r="BP10" s="157">
        <v>434505.70500000002</v>
      </c>
      <c r="BQ10" s="157">
        <v>457241.92300000001</v>
      </c>
      <c r="BR10" s="157">
        <f t="shared" si="14"/>
        <v>105.23266271037799</v>
      </c>
      <c r="BS10" s="157">
        <f t="shared" si="15"/>
        <v>21.130126260337828</v>
      </c>
      <c r="BT10" s="208">
        <f t="shared" si="16"/>
        <v>11.058524349326731</v>
      </c>
      <c r="BU10" s="203">
        <f t="shared" si="17"/>
        <v>11710.418000000005</v>
      </c>
      <c r="BV10" s="209">
        <v>264718.5</v>
      </c>
      <c r="BW10" s="208">
        <v>367161.83299999998</v>
      </c>
      <c r="BX10" s="208">
        <v>52745</v>
      </c>
      <c r="BY10" s="208">
        <f t="shared" si="18"/>
        <v>138.69897003798374</v>
      </c>
      <c r="BZ10" s="157">
        <v>99167.048999999999</v>
      </c>
      <c r="CA10" s="157">
        <f t="shared" si="71"/>
        <v>188.01222675135082</v>
      </c>
      <c r="CB10" s="157">
        <f t="shared" si="72"/>
        <v>37.461321743663554</v>
      </c>
      <c r="CC10" s="157">
        <v>279548.79999999999</v>
      </c>
      <c r="CD10" s="157">
        <v>59296.74</v>
      </c>
      <c r="CE10" s="157">
        <v>159761.91399999999</v>
      </c>
      <c r="CF10" s="157">
        <f t="shared" si="73"/>
        <v>269.42782014660503</v>
      </c>
      <c r="CG10" s="157">
        <f t="shared" si="74"/>
        <v>57.149919441614486</v>
      </c>
      <c r="CH10" s="157">
        <f t="shared" si="75"/>
        <v>5.6022907352527369</v>
      </c>
      <c r="CI10" s="205">
        <f t="shared" si="76"/>
        <v>60594.864999999991</v>
      </c>
      <c r="CJ10" s="206">
        <v>86500</v>
      </c>
      <c r="CK10" s="157">
        <v>98099.6</v>
      </c>
      <c r="CL10" s="157">
        <v>16300</v>
      </c>
      <c r="CM10" s="157">
        <f t="shared" si="77"/>
        <v>113.4099421965318</v>
      </c>
      <c r="CN10" s="157">
        <v>21894</v>
      </c>
      <c r="CO10" s="157">
        <f t="shared" si="78"/>
        <v>134.31901840490798</v>
      </c>
      <c r="CP10" s="157">
        <f t="shared" si="79"/>
        <v>25.310982658959535</v>
      </c>
      <c r="CQ10" s="157">
        <v>91627.8</v>
      </c>
      <c r="CR10" s="157">
        <v>18169.2</v>
      </c>
      <c r="CS10" s="157">
        <v>21375.3</v>
      </c>
      <c r="CT10" s="157">
        <f t="shared" si="23"/>
        <v>117.64579618255068</v>
      </c>
      <c r="CU10" s="157">
        <f t="shared" si="24"/>
        <v>23.328400332650133</v>
      </c>
      <c r="CV10" s="157">
        <f t="shared" si="25"/>
        <v>5.9280924855491293</v>
      </c>
      <c r="CW10" s="207">
        <f t="shared" si="26"/>
        <v>-518.70000000000073</v>
      </c>
      <c r="CX10" s="204">
        <v>185820</v>
      </c>
      <c r="CY10" s="157">
        <v>231358.198</v>
      </c>
      <c r="CZ10" s="157">
        <v>31109.100000000002</v>
      </c>
      <c r="DA10" s="157">
        <f t="shared" si="27"/>
        <v>124.5066182326983</v>
      </c>
      <c r="DB10" s="210">
        <v>39473.421000000002</v>
      </c>
      <c r="DC10" s="210">
        <f t="shared" si="51"/>
        <v>126.8870555560913</v>
      </c>
      <c r="DD10" s="157">
        <f t="shared" si="52"/>
        <v>21.242826929286409</v>
      </c>
      <c r="DE10" s="210">
        <v>200839.9</v>
      </c>
      <c r="DF10" s="210">
        <v>37966.269999999997</v>
      </c>
      <c r="DG10" s="157">
        <v>37920.502999999997</v>
      </c>
      <c r="DH10" s="211">
        <f t="shared" si="28"/>
        <v>99.879453525458246</v>
      </c>
      <c r="DI10" s="211">
        <f t="shared" si="29"/>
        <v>18.880960904680791</v>
      </c>
      <c r="DJ10" s="211">
        <f t="shared" si="30"/>
        <v>8.0830373479711568</v>
      </c>
      <c r="DK10" s="205">
        <f t="shared" si="31"/>
        <v>-1552.9180000000051</v>
      </c>
      <c r="DL10" s="206">
        <v>1031461.9</v>
      </c>
      <c r="DM10" s="157">
        <v>1047309.745</v>
      </c>
      <c r="DN10" s="157">
        <v>187930.8</v>
      </c>
      <c r="DO10" s="157">
        <f t="shared" si="32"/>
        <v>101.53644502041229</v>
      </c>
      <c r="DP10" s="157">
        <v>211314.09700000001</v>
      </c>
      <c r="DQ10" s="157">
        <f t="shared" si="53"/>
        <v>112.44250383651857</v>
      </c>
      <c r="DR10" s="157">
        <f t="shared" si="54"/>
        <v>20.48685433751843</v>
      </c>
      <c r="DS10" s="157">
        <v>1176444.3</v>
      </c>
      <c r="DT10" s="157">
        <v>242156.79999999999</v>
      </c>
      <c r="DU10" s="157">
        <v>226172.20800000001</v>
      </c>
      <c r="DV10" s="157">
        <f t="shared" si="33"/>
        <v>93.399073658059578</v>
      </c>
      <c r="DW10" s="157">
        <f t="shared" si="34"/>
        <v>19.225067264128018</v>
      </c>
      <c r="DX10" s="205">
        <v>493374.6</v>
      </c>
      <c r="DY10" s="205">
        <v>101832</v>
      </c>
      <c r="DZ10" s="205">
        <v>84782.466</v>
      </c>
      <c r="EA10" s="157">
        <f t="shared" si="55"/>
        <v>83.257194202215416</v>
      </c>
      <c r="EB10" s="157">
        <f t="shared" si="56"/>
        <v>17.18419756509557</v>
      </c>
      <c r="EC10" s="157">
        <f t="shared" si="35"/>
        <v>14.056011181799349</v>
      </c>
      <c r="ED10" s="207">
        <f t="shared" si="36"/>
        <v>14858.111000000004</v>
      </c>
    </row>
    <row r="11" spans="1:134" s="140" customFormat="1" ht="34.5" customHeight="1" x14ac:dyDescent="0.25">
      <c r="A11" s="201">
        <v>5</v>
      </c>
      <c r="B11" s="202" t="s">
        <v>48</v>
      </c>
      <c r="C11" s="157">
        <v>20325521.888400003</v>
      </c>
      <c r="D11" s="157">
        <v>18605089.681200001</v>
      </c>
      <c r="E11" s="157">
        <v>4141254.1660000002</v>
      </c>
      <c r="F11" s="157">
        <f t="shared" si="37"/>
        <v>91.535606236109132</v>
      </c>
      <c r="G11" s="157">
        <v>3515831.5322000002</v>
      </c>
      <c r="H11" s="157">
        <f t="shared" ref="H11" si="84">G11/E11*100</f>
        <v>84.897748152364912</v>
      </c>
      <c r="I11" s="157">
        <f t="shared" si="39"/>
        <v>17.297619965205044</v>
      </c>
      <c r="J11" s="157">
        <v>17965260.687899999</v>
      </c>
      <c r="K11" s="157">
        <v>4491315.1719749998</v>
      </c>
      <c r="L11" s="157">
        <v>3421997.8297999999</v>
      </c>
      <c r="M11" s="157">
        <f t="shared" si="58"/>
        <v>76.191442790580638</v>
      </c>
      <c r="N11" s="157">
        <f t="shared" si="59"/>
        <v>19.047860697645159</v>
      </c>
      <c r="O11" s="157">
        <f t="shared" ref="O11:O18" si="85">J11/C11*100-100</f>
        <v>-11.612303061438382</v>
      </c>
      <c r="P11" s="157">
        <f t="shared" si="81"/>
        <v>-93833.7024000003</v>
      </c>
      <c r="Q11" s="203">
        <v>10559414.328673596</v>
      </c>
      <c r="R11" s="204">
        <v>3294679.966</v>
      </c>
      <c r="S11" s="157">
        <v>3556277.5351</v>
      </c>
      <c r="T11" s="157">
        <v>762070.29999999993</v>
      </c>
      <c r="U11" s="157">
        <f t="shared" si="61"/>
        <v>107.93999938687824</v>
      </c>
      <c r="V11" s="157">
        <v>716985.53020000015</v>
      </c>
      <c r="W11" s="157">
        <f t="shared" si="40"/>
        <v>94.083909345371438</v>
      </c>
      <c r="X11" s="157">
        <f t="shared" si="41"/>
        <v>21.761917321228527</v>
      </c>
      <c r="Y11" s="157">
        <v>3501308.4</v>
      </c>
      <c r="Z11" s="157">
        <v>875327.1</v>
      </c>
      <c r="AA11" s="157">
        <v>769134.16779999994</v>
      </c>
      <c r="AB11" s="157">
        <f t="shared" si="42"/>
        <v>87.868200104852221</v>
      </c>
      <c r="AC11" s="157">
        <f t="shared" si="43"/>
        <v>21.967050026213055</v>
      </c>
      <c r="AD11" s="157">
        <f>Y11/R11*100-100</f>
        <v>6.2715783060065462</v>
      </c>
      <c r="AE11" s="205">
        <f>AA11-V11</f>
        <v>52148.637599999784</v>
      </c>
      <c r="AF11" s="206">
        <f t="shared" si="3"/>
        <v>2575410.4</v>
      </c>
      <c r="AG11" s="157">
        <f t="shared" si="4"/>
        <v>2412383.9262999999</v>
      </c>
      <c r="AH11" s="157">
        <f t="shared" si="5"/>
        <v>621116.85</v>
      </c>
      <c r="AI11" s="157">
        <f t="shared" si="64"/>
        <v>93.669883693099948</v>
      </c>
      <c r="AJ11" s="157">
        <f t="shared" si="6"/>
        <v>560636.30520000018</v>
      </c>
      <c r="AK11" s="157">
        <f t="shared" ref="AK11" si="86">AJ11/AH11*100</f>
        <v>90.26261406368225</v>
      </c>
      <c r="AL11" s="157">
        <f t="shared" ref="AL11" si="87">AJ11/AF11*100</f>
        <v>21.768814213066786</v>
      </c>
      <c r="AM11" s="157">
        <f t="shared" si="7"/>
        <v>2882527.5</v>
      </c>
      <c r="AN11" s="157">
        <f t="shared" si="8"/>
        <v>720631.875</v>
      </c>
      <c r="AO11" s="157">
        <f t="shared" si="9"/>
        <v>620537.95850000007</v>
      </c>
      <c r="AP11" s="157">
        <f t="shared" si="67"/>
        <v>86.110256849240812</v>
      </c>
      <c r="AQ11" s="157">
        <f t="shared" si="68"/>
        <v>21.527564212310203</v>
      </c>
      <c r="AR11" s="157">
        <f t="shared" si="69"/>
        <v>11.924977083264096</v>
      </c>
      <c r="AS11" s="207">
        <f t="shared" ref="AS11:AS13" si="88">AO11-AJ11</f>
        <v>59901.653299999889</v>
      </c>
      <c r="AT11" s="204">
        <v>612831.59999999986</v>
      </c>
      <c r="AU11" s="157">
        <v>400237.73810000008</v>
      </c>
      <c r="AV11" s="157">
        <v>145506.4</v>
      </c>
      <c r="AW11" s="157">
        <f t="shared" si="44"/>
        <v>65.309579026277405</v>
      </c>
      <c r="AX11" s="157">
        <v>96055.567900000155</v>
      </c>
      <c r="AY11" s="157">
        <f t="shared" ref="AY11" si="89">AX11/AV11*100</f>
        <v>66.014668701857886</v>
      </c>
      <c r="AZ11" s="157">
        <f t="shared" ref="AZ11" si="90">AX11/AT11*100</f>
        <v>15.674055955991854</v>
      </c>
      <c r="BA11" s="157">
        <v>814545.5</v>
      </c>
      <c r="BB11" s="157">
        <v>203636.375</v>
      </c>
      <c r="BC11" s="157">
        <v>114495.22959999999</v>
      </c>
      <c r="BD11" s="157">
        <f t="shared" si="47"/>
        <v>56.225332826711337</v>
      </c>
      <c r="BE11" s="157">
        <f t="shared" si="48"/>
        <v>14.056333206677834</v>
      </c>
      <c r="BF11" s="157">
        <f t="shared" si="10"/>
        <v>32.915061821224668</v>
      </c>
      <c r="BG11" s="205">
        <f t="shared" si="49"/>
        <v>18439.661699999837</v>
      </c>
      <c r="BH11" s="206">
        <v>1500389.1</v>
      </c>
      <c r="BI11" s="157">
        <v>1491654.0109999999</v>
      </c>
      <c r="BJ11" s="157">
        <v>359148.77500000002</v>
      </c>
      <c r="BK11" s="157">
        <f t="shared" si="50"/>
        <v>99.417811752964596</v>
      </c>
      <c r="BL11" s="157">
        <v>371014.87330000004</v>
      </c>
      <c r="BM11" s="157">
        <f t="shared" si="12"/>
        <v>103.30395065387596</v>
      </c>
      <c r="BN11" s="157">
        <f t="shared" si="13"/>
        <v>24.727910466691608</v>
      </c>
      <c r="BO11" s="157">
        <v>1572651.1</v>
      </c>
      <c r="BP11" s="157">
        <v>393162.77500000002</v>
      </c>
      <c r="BQ11" s="157">
        <v>375794.3407</v>
      </c>
      <c r="BR11" s="157">
        <f t="shared" si="14"/>
        <v>95.58238078363344</v>
      </c>
      <c r="BS11" s="157">
        <f t="shared" si="15"/>
        <v>23.89559519590836</v>
      </c>
      <c r="BT11" s="208">
        <f t="shared" si="16"/>
        <v>4.8162173398887091</v>
      </c>
      <c r="BU11" s="203">
        <f t="shared" si="17"/>
        <v>4779.467399999965</v>
      </c>
      <c r="BV11" s="209">
        <v>47922.400000000001</v>
      </c>
      <c r="BW11" s="208">
        <v>68670.002300000007</v>
      </c>
      <c r="BX11" s="208">
        <v>11980.6</v>
      </c>
      <c r="BY11" s="208">
        <f t="shared" si="18"/>
        <v>143.2941636896316</v>
      </c>
      <c r="BZ11" s="157">
        <v>16646.5484</v>
      </c>
      <c r="CA11" s="157">
        <f t="shared" si="71"/>
        <v>138.94586581640317</v>
      </c>
      <c r="CB11" s="157">
        <f t="shared" si="72"/>
        <v>34.736466454100793</v>
      </c>
      <c r="CC11" s="157">
        <v>56230.400000000001</v>
      </c>
      <c r="CD11" s="157">
        <v>14057.6</v>
      </c>
      <c r="CE11" s="157">
        <v>40450.7068</v>
      </c>
      <c r="CF11" s="157">
        <f t="shared" si="73"/>
        <v>287.74973537445936</v>
      </c>
      <c r="CG11" s="157">
        <f t="shared" si="74"/>
        <v>71.937433843614841</v>
      </c>
      <c r="CH11" s="157">
        <f t="shared" si="75"/>
        <v>17.336360449393197</v>
      </c>
      <c r="CI11" s="205">
        <f t="shared" si="76"/>
        <v>23804.1584</v>
      </c>
      <c r="CJ11" s="206">
        <v>50400</v>
      </c>
      <c r="CK11" s="157">
        <v>58526.149999999994</v>
      </c>
      <c r="CL11" s="157">
        <v>12600</v>
      </c>
      <c r="CM11" s="157">
        <f t="shared" si="77"/>
        <v>116.12331349206349</v>
      </c>
      <c r="CN11" s="157">
        <v>17688.650000000001</v>
      </c>
      <c r="CO11" s="157">
        <f t="shared" si="78"/>
        <v>140.38611111111112</v>
      </c>
      <c r="CP11" s="157">
        <f t="shared" si="79"/>
        <v>35.09652777777778</v>
      </c>
      <c r="CQ11" s="157">
        <v>56000</v>
      </c>
      <c r="CR11" s="157">
        <v>14000</v>
      </c>
      <c r="CS11" s="157">
        <v>14104.2</v>
      </c>
      <c r="CT11" s="157">
        <f t="shared" si="23"/>
        <v>100.74428571428571</v>
      </c>
      <c r="CU11" s="157">
        <f t="shared" si="24"/>
        <v>25.186071428571427</v>
      </c>
      <c r="CV11" s="157">
        <f t="shared" si="25"/>
        <v>11.111111111111114</v>
      </c>
      <c r="CW11" s="207">
        <f t="shared" si="26"/>
        <v>-3584.4500000000007</v>
      </c>
      <c r="CX11" s="204">
        <v>363867.3</v>
      </c>
      <c r="CY11" s="157">
        <v>393296.02490000002</v>
      </c>
      <c r="CZ11" s="157">
        <v>91881.074999999997</v>
      </c>
      <c r="DA11" s="157">
        <f t="shared" si="27"/>
        <v>108.08776301140554</v>
      </c>
      <c r="DB11" s="210">
        <v>59230.665599999993</v>
      </c>
      <c r="DC11" s="210">
        <f t="shared" si="51"/>
        <v>64.464489123576314</v>
      </c>
      <c r="DD11" s="157">
        <f t="shared" si="52"/>
        <v>16.278095228672647</v>
      </c>
      <c r="DE11" s="210">
        <v>383100.5</v>
      </c>
      <c r="DF11" s="210">
        <v>95775.125</v>
      </c>
      <c r="DG11" s="157">
        <v>75693.481400000004</v>
      </c>
      <c r="DH11" s="211">
        <f t="shared" si="28"/>
        <v>79.032505987332314</v>
      </c>
      <c r="DI11" s="211">
        <f t="shared" si="29"/>
        <v>19.758126496833079</v>
      </c>
      <c r="DJ11" s="211">
        <f t="shared" si="30"/>
        <v>5.2857731376246164</v>
      </c>
      <c r="DK11" s="205">
        <f t="shared" si="31"/>
        <v>16462.815800000011</v>
      </c>
      <c r="DL11" s="206">
        <v>544686.80000000005</v>
      </c>
      <c r="DM11" s="157">
        <v>513123.31829999993</v>
      </c>
      <c r="DN11" s="157">
        <v>125366.2</v>
      </c>
      <c r="DO11" s="157">
        <f t="shared" si="32"/>
        <v>94.205205321663726</v>
      </c>
      <c r="DP11" s="157">
        <v>96516.739599999986</v>
      </c>
      <c r="DQ11" s="157">
        <f t="shared" si="53"/>
        <v>76.987848080264058</v>
      </c>
      <c r="DR11" s="157">
        <f t="shared" si="54"/>
        <v>17.719676628844315</v>
      </c>
      <c r="DS11" s="157">
        <v>544471.9</v>
      </c>
      <c r="DT11" s="157">
        <v>136117.97500000001</v>
      </c>
      <c r="DU11" s="157">
        <v>116192.3046</v>
      </c>
      <c r="DV11" s="157">
        <f t="shared" si="33"/>
        <v>85.36147015116849</v>
      </c>
      <c r="DW11" s="157">
        <f t="shared" si="34"/>
        <v>21.340367537792122</v>
      </c>
      <c r="DX11" s="205">
        <v>276477.40000000002</v>
      </c>
      <c r="DY11" s="205">
        <v>69119.350000000006</v>
      </c>
      <c r="DZ11" s="205">
        <v>49424.304600000003</v>
      </c>
      <c r="EA11" s="157">
        <f t="shared" si="55"/>
        <v>71.505742747870173</v>
      </c>
      <c r="EB11" s="157">
        <f t="shared" si="56"/>
        <v>17.876435686967543</v>
      </c>
      <c r="EC11" s="157">
        <f t="shared" si="35"/>
        <v>-3.9453865964816259E-2</v>
      </c>
      <c r="ED11" s="207">
        <f>DU11-DP11</f>
        <v>19675.565000000017</v>
      </c>
    </row>
    <row r="12" spans="1:134" s="140" customFormat="1" ht="34.5" customHeight="1" x14ac:dyDescent="0.25">
      <c r="A12" s="201">
        <v>6</v>
      </c>
      <c r="B12" s="202" t="s">
        <v>49</v>
      </c>
      <c r="C12" s="157">
        <v>23427714.513999999</v>
      </c>
      <c r="D12" s="157">
        <v>18608376.971900001</v>
      </c>
      <c r="E12" s="157">
        <v>5682717.207750001</v>
      </c>
      <c r="F12" s="157">
        <f t="shared" si="37"/>
        <v>79.428904431885385</v>
      </c>
      <c r="G12" s="157">
        <v>3746252.6829999997</v>
      </c>
      <c r="H12" s="157">
        <f t="shared" ref="H12" si="91">G12/E12*100</f>
        <v>65.923616221671537</v>
      </c>
      <c r="I12" s="157">
        <f t="shared" si="39"/>
        <v>15.990687784595051</v>
      </c>
      <c r="J12" s="157">
        <v>23249409.2993</v>
      </c>
      <c r="K12" s="157">
        <v>5812352.324825</v>
      </c>
      <c r="L12" s="157">
        <v>3710513.4406999988</v>
      </c>
      <c r="M12" s="157">
        <f t="shared" si="58"/>
        <v>63.83841228708922</v>
      </c>
      <c r="N12" s="157">
        <f t="shared" si="59"/>
        <v>15.959603071772305</v>
      </c>
      <c r="O12" s="157">
        <f t="shared" si="85"/>
        <v>-0.76108668045038996</v>
      </c>
      <c r="P12" s="157">
        <f t="shared" si="81"/>
        <v>-35739.242300000973</v>
      </c>
      <c r="Q12" s="203">
        <v>11270147.256100429</v>
      </c>
      <c r="R12" s="204">
        <v>3837882.6770000001</v>
      </c>
      <c r="S12" s="157">
        <v>4273437.1858999999</v>
      </c>
      <c r="T12" s="157">
        <v>881704.53374999994</v>
      </c>
      <c r="U12" s="157">
        <f t="shared" si="61"/>
        <v>111.34882292025831</v>
      </c>
      <c r="V12" s="157">
        <v>734492.99000000011</v>
      </c>
      <c r="W12" s="157">
        <f t="shared" si="40"/>
        <v>83.303755610296037</v>
      </c>
      <c r="X12" s="157">
        <f t="shared" si="41"/>
        <v>19.137974029319192</v>
      </c>
      <c r="Y12" s="157">
        <v>3949448.9380000001</v>
      </c>
      <c r="Z12" s="157">
        <v>987362.23450000002</v>
      </c>
      <c r="AA12" s="157">
        <v>800649.09169999999</v>
      </c>
      <c r="AB12" s="157">
        <f t="shared" si="42"/>
        <v>81.089701805887742</v>
      </c>
      <c r="AC12" s="157">
        <f t="shared" si="43"/>
        <v>20.272425451471936</v>
      </c>
      <c r="AD12" s="157">
        <f>Y12/R12*100-100</f>
        <v>2.906974245685106</v>
      </c>
      <c r="AE12" s="205">
        <f>AA12-V12</f>
        <v>66156.101699999883</v>
      </c>
      <c r="AF12" s="206">
        <f t="shared" si="3"/>
        <v>2741582.2080000001</v>
      </c>
      <c r="AG12" s="157">
        <f t="shared" si="4"/>
        <v>2762815.6223000004</v>
      </c>
      <c r="AH12" s="157">
        <f t="shared" si="5"/>
        <v>688534.56374999997</v>
      </c>
      <c r="AI12" s="157">
        <f t="shared" si="64"/>
        <v>100.77449489707224</v>
      </c>
      <c r="AJ12" s="157">
        <f t="shared" si="6"/>
        <v>542187.08400000003</v>
      </c>
      <c r="AK12" s="157">
        <f t="shared" si="65"/>
        <v>78.74507868523834</v>
      </c>
      <c r="AL12" s="157">
        <f t="shared" si="66"/>
        <v>19.776429917654326</v>
      </c>
      <c r="AM12" s="157">
        <f t="shared" si="7"/>
        <v>3059942.66</v>
      </c>
      <c r="AN12" s="157">
        <f t="shared" si="8"/>
        <v>764985.66500000004</v>
      </c>
      <c r="AO12" s="157">
        <f t="shared" si="9"/>
        <v>597744.72530000005</v>
      </c>
      <c r="AP12" s="157">
        <f t="shared" si="67"/>
        <v>78.13802959301205</v>
      </c>
      <c r="AQ12" s="157">
        <f t="shared" si="68"/>
        <v>19.534507398253012</v>
      </c>
      <c r="AR12" s="157">
        <f t="shared" si="69"/>
        <v>11.612289103387695</v>
      </c>
      <c r="AS12" s="207">
        <f>AO12-AJ12</f>
        <v>55557.641300000018</v>
      </c>
      <c r="AT12" s="204">
        <v>555375.79599999997</v>
      </c>
      <c r="AU12" s="157">
        <v>701292.83660000027</v>
      </c>
      <c r="AV12" s="157">
        <v>138968.94899999996</v>
      </c>
      <c r="AW12" s="157">
        <f t="shared" si="44"/>
        <v>126.27356857301723</v>
      </c>
      <c r="AX12" s="157">
        <v>96359.952099999966</v>
      </c>
      <c r="AY12" s="157">
        <f t="shared" si="45"/>
        <v>69.339196125027897</v>
      </c>
      <c r="AZ12" s="157">
        <f t="shared" si="46"/>
        <v>17.350405400094168</v>
      </c>
      <c r="BA12" s="157">
        <v>663233.83700000006</v>
      </c>
      <c r="BB12" s="157">
        <v>165808.45925000001</v>
      </c>
      <c r="BC12" s="157">
        <v>118610.26300000005</v>
      </c>
      <c r="BD12" s="157">
        <f t="shared" si="47"/>
        <v>71.534506463969834</v>
      </c>
      <c r="BE12" s="157">
        <f t="shared" si="48"/>
        <v>17.883626615992458</v>
      </c>
      <c r="BF12" s="157">
        <f t="shared" si="10"/>
        <v>19.420731291646007</v>
      </c>
      <c r="BG12" s="205">
        <f t="shared" si="49"/>
        <v>22250.310900000084</v>
      </c>
      <c r="BH12" s="206">
        <v>1652719.8020000001</v>
      </c>
      <c r="BI12" s="157">
        <v>1464754.3617999998</v>
      </c>
      <c r="BJ12" s="157">
        <v>414304.95050000004</v>
      </c>
      <c r="BK12" s="157">
        <f t="shared" si="50"/>
        <v>88.626902154101487</v>
      </c>
      <c r="BL12" s="157">
        <v>314540.36200000008</v>
      </c>
      <c r="BM12" s="157">
        <f t="shared" si="12"/>
        <v>75.920010518918488</v>
      </c>
      <c r="BN12" s="157">
        <f t="shared" si="13"/>
        <v>19.031681088310702</v>
      </c>
      <c r="BO12" s="157">
        <v>1875464.615</v>
      </c>
      <c r="BP12" s="157">
        <v>468866.15375</v>
      </c>
      <c r="BQ12" s="157">
        <v>336832.11800000002</v>
      </c>
      <c r="BR12" s="157">
        <f t="shared" si="14"/>
        <v>71.839717007937267</v>
      </c>
      <c r="BS12" s="157">
        <f t="shared" si="15"/>
        <v>17.959929251984317</v>
      </c>
      <c r="BT12" s="208">
        <f t="shared" si="16"/>
        <v>13.47746984881833</v>
      </c>
      <c r="BU12" s="203">
        <f t="shared" si="17"/>
        <v>22291.755999999936</v>
      </c>
      <c r="BV12" s="209">
        <v>142249.60999999999</v>
      </c>
      <c r="BW12" s="208">
        <v>165300.97800000003</v>
      </c>
      <c r="BX12" s="208">
        <v>35562.402499999997</v>
      </c>
      <c r="BY12" s="208">
        <f t="shared" si="18"/>
        <v>116.20487254762952</v>
      </c>
      <c r="BZ12" s="157">
        <v>59297.326000000008</v>
      </c>
      <c r="CA12" s="157">
        <f t="shared" si="71"/>
        <v>166.74161988915125</v>
      </c>
      <c r="CB12" s="157">
        <f t="shared" si="72"/>
        <v>41.685404972287813</v>
      </c>
      <c r="CC12" s="157">
        <v>149324.01999999999</v>
      </c>
      <c r="CD12" s="157">
        <v>37331.004999999997</v>
      </c>
      <c r="CE12" s="157">
        <v>68503.620999999999</v>
      </c>
      <c r="CF12" s="157">
        <f t="shared" si="73"/>
        <v>183.50328634334917</v>
      </c>
      <c r="CG12" s="157">
        <f t="shared" si="74"/>
        <v>45.875821585837294</v>
      </c>
      <c r="CH12" s="157">
        <f t="shared" si="75"/>
        <v>4.9732368334788362</v>
      </c>
      <c r="CI12" s="205">
        <f t="shared" si="76"/>
        <v>9206.294999999991</v>
      </c>
      <c r="CJ12" s="206">
        <v>71300</v>
      </c>
      <c r="CK12" s="157">
        <v>94753.75</v>
      </c>
      <c r="CL12" s="157">
        <v>17825</v>
      </c>
      <c r="CM12" s="157">
        <f t="shared" si="77"/>
        <v>132.8944600280505</v>
      </c>
      <c r="CN12" s="157">
        <v>22098</v>
      </c>
      <c r="CO12" s="157">
        <f t="shared" si="78"/>
        <v>123.97194950911641</v>
      </c>
      <c r="CP12" s="157">
        <f t="shared" si="79"/>
        <v>30.992987377279103</v>
      </c>
      <c r="CQ12" s="157">
        <v>77300</v>
      </c>
      <c r="CR12" s="157">
        <v>19325</v>
      </c>
      <c r="CS12" s="157">
        <v>20837.7</v>
      </c>
      <c r="CT12" s="157">
        <f t="shared" si="23"/>
        <v>107.82768434670116</v>
      </c>
      <c r="CU12" s="157">
        <f t="shared" si="24"/>
        <v>26.95692108667529</v>
      </c>
      <c r="CV12" s="157">
        <f t="shared" si="25"/>
        <v>8.4151472650771524</v>
      </c>
      <c r="CW12" s="207">
        <f t="shared" si="26"/>
        <v>-1260.2999999999993</v>
      </c>
      <c r="CX12" s="204">
        <v>319937</v>
      </c>
      <c r="CY12" s="157">
        <v>336713.69590000005</v>
      </c>
      <c r="CZ12" s="157">
        <v>81873.261749999991</v>
      </c>
      <c r="DA12" s="157">
        <f t="shared" si="27"/>
        <v>105.2437498319982</v>
      </c>
      <c r="DB12" s="210">
        <v>49891.443899999998</v>
      </c>
      <c r="DC12" s="210">
        <f t="shared" si="51"/>
        <v>60.937408420765649</v>
      </c>
      <c r="DD12" s="157">
        <f t="shared" si="52"/>
        <v>15.594146316306023</v>
      </c>
      <c r="DE12" s="210">
        <v>294620.18799999997</v>
      </c>
      <c r="DF12" s="210">
        <v>73655.046999999991</v>
      </c>
      <c r="DG12" s="157">
        <v>52961.023299999993</v>
      </c>
      <c r="DH12" s="211">
        <f t="shared" si="28"/>
        <v>71.904133466916392</v>
      </c>
      <c r="DI12" s="211">
        <f t="shared" si="29"/>
        <v>17.976033366729098</v>
      </c>
      <c r="DJ12" s="211">
        <f t="shared" si="30"/>
        <v>-7.9130616340092104</v>
      </c>
      <c r="DK12" s="205">
        <f t="shared" si="31"/>
        <v>3069.5793999999951</v>
      </c>
      <c r="DL12" s="206">
        <v>659069.71000000008</v>
      </c>
      <c r="DM12" s="157">
        <v>721247.35939999984</v>
      </c>
      <c r="DN12" s="157">
        <v>165984.42500000002</v>
      </c>
      <c r="DO12" s="157">
        <f t="shared" si="32"/>
        <v>109.43415369521378</v>
      </c>
      <c r="DP12" s="157">
        <v>157953.91810000001</v>
      </c>
      <c r="DQ12" s="157">
        <f t="shared" si="53"/>
        <v>95.161891303958186</v>
      </c>
      <c r="DR12" s="157">
        <f t="shared" si="54"/>
        <v>23.966192908486114</v>
      </c>
      <c r="DS12" s="157">
        <v>754702.5</v>
      </c>
      <c r="DT12" s="157">
        <v>188675.625</v>
      </c>
      <c r="DU12" s="157">
        <v>155674.43979999999</v>
      </c>
      <c r="DV12" s="157">
        <f t="shared" si="33"/>
        <v>82.509036236132786</v>
      </c>
      <c r="DW12" s="157">
        <f t="shared" si="34"/>
        <v>20.627259059033197</v>
      </c>
      <c r="DX12" s="205">
        <v>366022.3</v>
      </c>
      <c r="DY12" s="205">
        <v>91505.574999999997</v>
      </c>
      <c r="DZ12" s="205">
        <v>82965.671799999996</v>
      </c>
      <c r="EA12" s="157">
        <f t="shared" si="55"/>
        <v>90.667341088234238</v>
      </c>
      <c r="EB12" s="157">
        <f t="shared" si="56"/>
        <v>22.66683527205856</v>
      </c>
      <c r="EC12" s="157">
        <f t="shared" si="35"/>
        <v>14.510269330993822</v>
      </c>
      <c r="ED12" s="207">
        <f t="shared" si="36"/>
        <v>-2279.478300000017</v>
      </c>
    </row>
    <row r="13" spans="1:134" s="485" customFormat="1" ht="34.5" customHeight="1" x14ac:dyDescent="0.25">
      <c r="A13" s="473">
        <v>7</v>
      </c>
      <c r="B13" s="474" t="s">
        <v>50</v>
      </c>
      <c r="C13" s="475">
        <v>22753681.579</v>
      </c>
      <c r="D13" s="475">
        <v>20388815.786499999</v>
      </c>
      <c r="E13" s="475">
        <v>4511658.4126249999</v>
      </c>
      <c r="F13" s="475">
        <f t="shared" si="37"/>
        <v>89.606667456036647</v>
      </c>
      <c r="G13" s="475">
        <v>4494770.8664999995</v>
      </c>
      <c r="H13" s="475">
        <f t="shared" ref="H13" si="92">G13/E13*100</f>
        <v>99.625690941545045</v>
      </c>
      <c r="I13" s="475">
        <f t="shared" si="39"/>
        <v>19.754037828534734</v>
      </c>
      <c r="J13" s="475">
        <v>25046481.742000002</v>
      </c>
      <c r="K13" s="475">
        <v>4822104.1427333336</v>
      </c>
      <c r="L13" s="475">
        <v>4978327.1459999988</v>
      </c>
      <c r="M13" s="475">
        <f t="shared" si="58"/>
        <v>103.23972686284857</v>
      </c>
      <c r="N13" s="475">
        <f t="shared" si="59"/>
        <v>19.876353083363121</v>
      </c>
      <c r="O13" s="475">
        <f t="shared" si="85"/>
        <v>10.076611800334277</v>
      </c>
      <c r="P13" s="475">
        <f>L13-G13</f>
        <v>483556.27949999925</v>
      </c>
      <c r="Q13" s="476">
        <v>9508773.2307709958</v>
      </c>
      <c r="R13" s="477">
        <v>8490203.8600000013</v>
      </c>
      <c r="S13" s="475">
        <v>8764031.1992000006</v>
      </c>
      <c r="T13" s="475">
        <v>1520842.1122916667</v>
      </c>
      <c r="U13" s="475">
        <f t="shared" si="61"/>
        <v>103.22521512693099</v>
      </c>
      <c r="V13" s="475">
        <v>1895670.3014999998</v>
      </c>
      <c r="W13" s="475">
        <f>V13/T13*100</f>
        <v>124.64609482989178</v>
      </c>
      <c r="X13" s="475">
        <f>V13/R13*100</f>
        <v>22.327735973821476</v>
      </c>
      <c r="Y13" s="475">
        <v>9490133.1159999985</v>
      </c>
      <c r="Z13" s="475">
        <v>2175434.3427333334</v>
      </c>
      <c r="AA13" s="475">
        <v>2331567.3459999999</v>
      </c>
      <c r="AB13" s="475">
        <f t="shared" si="42"/>
        <v>107.17709563555444</v>
      </c>
      <c r="AC13" s="475">
        <f t="shared" si="43"/>
        <v>24.568331313172703</v>
      </c>
      <c r="AD13" s="475">
        <f>Y13/R13*100-100</f>
        <v>11.777446955201825</v>
      </c>
      <c r="AE13" s="478">
        <f>AA13-V13</f>
        <v>435897.04450000008</v>
      </c>
      <c r="AF13" s="479">
        <f t="shared" si="3"/>
        <v>5336452.2590000005</v>
      </c>
      <c r="AG13" s="475">
        <f t="shared" si="4"/>
        <v>6020517.9519000007</v>
      </c>
      <c r="AH13" s="475">
        <f t="shared" si="5"/>
        <v>1463842.2914583331</v>
      </c>
      <c r="AI13" s="475">
        <f t="shared" si="64"/>
        <v>112.81873536386115</v>
      </c>
      <c r="AJ13" s="475">
        <f t="shared" si="6"/>
        <v>1718536.6895999999</v>
      </c>
      <c r="AK13" s="475">
        <f t="shared" si="65"/>
        <v>117.39903264360063</v>
      </c>
      <c r="AL13" s="475">
        <f t="shared" si="66"/>
        <v>32.20373023485152</v>
      </c>
      <c r="AM13" s="475">
        <f t="shared" si="7"/>
        <v>6481770.3159999996</v>
      </c>
      <c r="AN13" s="475">
        <f t="shared" si="8"/>
        <v>1588784.6964166667</v>
      </c>
      <c r="AO13" s="475">
        <f t="shared" si="9"/>
        <v>1707659.6318999999</v>
      </c>
      <c r="AP13" s="475">
        <f t="shared" si="67"/>
        <v>107.48212994192623</v>
      </c>
      <c r="AQ13" s="475">
        <f t="shared" si="68"/>
        <v>26.345574567563869</v>
      </c>
      <c r="AR13" s="475">
        <f t="shared" si="69"/>
        <v>21.462162526956078</v>
      </c>
      <c r="AS13" s="480">
        <f t="shared" si="88"/>
        <v>-10877.057700000005</v>
      </c>
      <c r="AT13" s="477">
        <v>1893440.5590000004</v>
      </c>
      <c r="AU13" s="475">
        <v>2125067.4987000003</v>
      </c>
      <c r="AV13" s="475">
        <v>804377.09562499984</v>
      </c>
      <c r="AW13" s="475">
        <f t="shared" si="44"/>
        <v>112.23312443578008</v>
      </c>
      <c r="AX13" s="475">
        <v>912271.12299999991</v>
      </c>
      <c r="AY13" s="475">
        <f t="shared" si="45"/>
        <v>113.41336395104172</v>
      </c>
      <c r="AZ13" s="475">
        <f t="shared" si="46"/>
        <v>48.180605335812906</v>
      </c>
      <c r="BA13" s="475">
        <v>2885472.4280000003</v>
      </c>
      <c r="BB13" s="475">
        <v>488084.0296666667</v>
      </c>
      <c r="BC13" s="475">
        <v>561053.94069999992</v>
      </c>
      <c r="BD13" s="475">
        <f t="shared" si="47"/>
        <v>114.95027630450589</v>
      </c>
      <c r="BE13" s="475">
        <f t="shared" si="48"/>
        <v>19.444092941441887</v>
      </c>
      <c r="BF13" s="475">
        <f t="shared" si="10"/>
        <v>52.393082227198647</v>
      </c>
      <c r="BG13" s="478">
        <f t="shared" si="49"/>
        <v>-351217.18229999999</v>
      </c>
      <c r="BH13" s="479">
        <v>1992659.2999999998</v>
      </c>
      <c r="BI13" s="475">
        <v>2255582.1861</v>
      </c>
      <c r="BJ13" s="475">
        <v>410576.97916666663</v>
      </c>
      <c r="BK13" s="475">
        <f t="shared" si="50"/>
        <v>113.19457300603271</v>
      </c>
      <c r="BL13" s="475">
        <v>502174.44000000006</v>
      </c>
      <c r="BM13" s="475">
        <f t="shared" si="12"/>
        <v>122.30944877115262</v>
      </c>
      <c r="BN13" s="475">
        <f t="shared" si="13"/>
        <v>25.201219295240289</v>
      </c>
      <c r="BO13" s="475">
        <v>2186547.9</v>
      </c>
      <c r="BP13" s="475">
        <v>546636.97499999998</v>
      </c>
      <c r="BQ13" s="475">
        <v>571196.60600000003</v>
      </c>
      <c r="BR13" s="475">
        <f t="shared" si="14"/>
        <v>104.49285945210714</v>
      </c>
      <c r="BS13" s="475">
        <f t="shared" si="15"/>
        <v>26.123214863026785</v>
      </c>
      <c r="BT13" s="481">
        <f t="shared" si="16"/>
        <v>9.7301430304719077</v>
      </c>
      <c r="BU13" s="476">
        <f t="shared" si="17"/>
        <v>69022.165999999968</v>
      </c>
      <c r="BV13" s="482">
        <v>1019891.0000000001</v>
      </c>
      <c r="BW13" s="481">
        <v>1184822.1677999999</v>
      </c>
      <c r="BX13" s="481">
        <v>133132.01666666666</v>
      </c>
      <c r="BY13" s="481">
        <f t="shared" si="18"/>
        <v>116.17145045892157</v>
      </c>
      <c r="BZ13" s="475">
        <v>224825.14779999998</v>
      </c>
      <c r="CA13" s="475">
        <f t="shared" si="71"/>
        <v>168.87383923801949</v>
      </c>
      <c r="CB13" s="475">
        <f t="shared" si="72"/>
        <v>22.044036843152842</v>
      </c>
      <c r="CC13" s="475">
        <v>986664.2</v>
      </c>
      <c r="CD13" s="475">
        <v>415250</v>
      </c>
      <c r="CE13" s="475">
        <v>479559.46600000007</v>
      </c>
      <c r="CF13" s="475">
        <f t="shared" si="73"/>
        <v>115.48692739313668</v>
      </c>
      <c r="CG13" s="475">
        <f t="shared" si="74"/>
        <v>48.604121442736044</v>
      </c>
      <c r="CH13" s="475">
        <f t="shared" si="75"/>
        <v>-3.2578775575037042</v>
      </c>
      <c r="CI13" s="478">
        <f t="shared" si="76"/>
        <v>254734.3182000001</v>
      </c>
      <c r="CJ13" s="479">
        <v>116500</v>
      </c>
      <c r="CK13" s="475">
        <v>123544.00000000001</v>
      </c>
      <c r="CL13" s="475">
        <v>27625</v>
      </c>
      <c r="CM13" s="475">
        <f t="shared" si="77"/>
        <v>106.04635193133048</v>
      </c>
      <c r="CN13" s="475">
        <v>30434.7</v>
      </c>
      <c r="CO13" s="475">
        <f t="shared" si="78"/>
        <v>110.1708597285068</v>
      </c>
      <c r="CP13" s="475">
        <f t="shared" si="79"/>
        <v>26.124206008583688</v>
      </c>
      <c r="CQ13" s="475">
        <v>126000</v>
      </c>
      <c r="CR13" s="475">
        <v>26250</v>
      </c>
      <c r="CS13" s="475">
        <v>24942</v>
      </c>
      <c r="CT13" s="475">
        <f t="shared" si="23"/>
        <v>95.017142857142858</v>
      </c>
      <c r="CU13" s="475">
        <f t="shared" si="24"/>
        <v>19.795238095238098</v>
      </c>
      <c r="CV13" s="475">
        <f t="shared" si="25"/>
        <v>8.1545064377682479</v>
      </c>
      <c r="CW13" s="480">
        <f t="shared" si="26"/>
        <v>-5492.7000000000007</v>
      </c>
      <c r="CX13" s="477">
        <v>313961.39999999997</v>
      </c>
      <c r="CY13" s="475">
        <v>331502.09930000006</v>
      </c>
      <c r="CZ13" s="475">
        <v>88131.200000000012</v>
      </c>
      <c r="DA13" s="475">
        <f t="shared" si="27"/>
        <v>105.58689676501636</v>
      </c>
      <c r="DB13" s="483">
        <v>48831.278800000007</v>
      </c>
      <c r="DC13" s="483">
        <f t="shared" si="51"/>
        <v>55.407482026796416</v>
      </c>
      <c r="DD13" s="475">
        <f t="shared" si="52"/>
        <v>15.553274638219861</v>
      </c>
      <c r="DE13" s="483">
        <v>297085.788</v>
      </c>
      <c r="DF13" s="483">
        <v>112563.69175</v>
      </c>
      <c r="DG13" s="475">
        <v>70907.619200000001</v>
      </c>
      <c r="DH13" s="484">
        <f t="shared" si="28"/>
        <v>62.993331239955538</v>
      </c>
      <c r="DI13" s="484">
        <f t="shared" si="29"/>
        <v>23.867725103026473</v>
      </c>
      <c r="DJ13" s="484">
        <f t="shared" si="30"/>
        <v>-5.37505948183437</v>
      </c>
      <c r="DK13" s="478">
        <f t="shared" si="31"/>
        <v>22076.340399999994</v>
      </c>
      <c r="DL13" s="479">
        <v>1777915</v>
      </c>
      <c r="DM13" s="475">
        <v>1750927.9909999999</v>
      </c>
      <c r="DN13" s="475">
        <v>276146.66666666663</v>
      </c>
      <c r="DO13" s="475">
        <f t="shared" si="32"/>
        <v>98.482097906817813</v>
      </c>
      <c r="DP13" s="475">
        <v>451889.76119999995</v>
      </c>
      <c r="DQ13" s="475">
        <f t="shared" si="53"/>
        <v>163.64121524793589</v>
      </c>
      <c r="DR13" s="475">
        <f t="shared" si="54"/>
        <v>25.416837205378208</v>
      </c>
      <c r="DS13" s="475">
        <v>1781999.5</v>
      </c>
      <c r="DT13" s="475">
        <v>409576.67499999999</v>
      </c>
      <c r="DU13" s="475">
        <v>432828.24149999995</v>
      </c>
      <c r="DV13" s="475">
        <f t="shared" si="33"/>
        <v>105.67697525744111</v>
      </c>
      <c r="DW13" s="475">
        <f t="shared" si="34"/>
        <v>24.288909256147377</v>
      </c>
      <c r="DX13" s="478">
        <v>664764.20000000007</v>
      </c>
      <c r="DY13" s="478">
        <v>152074.27000000002</v>
      </c>
      <c r="DZ13" s="478">
        <v>162822.34849999999</v>
      </c>
      <c r="EA13" s="475">
        <f t="shared" si="55"/>
        <v>107.06765089189642</v>
      </c>
      <c r="EB13" s="475">
        <f t="shared" si="56"/>
        <v>24.493248658697318</v>
      </c>
      <c r="EC13" s="475">
        <f t="shared" si="35"/>
        <v>0.22973539229940343</v>
      </c>
      <c r="ED13" s="480">
        <f>DU13-DP13</f>
        <v>-19061.519700000004</v>
      </c>
    </row>
    <row r="14" spans="1:134" s="140" customFormat="1" ht="34.5" customHeight="1" x14ac:dyDescent="0.25">
      <c r="A14" s="201">
        <v>8</v>
      </c>
      <c r="B14" s="202" t="s">
        <v>51</v>
      </c>
      <c r="C14" s="157">
        <v>18064853.276040431</v>
      </c>
      <c r="D14" s="157">
        <v>18187545.081640434</v>
      </c>
      <c r="E14" s="157">
        <v>5365775.3059009761</v>
      </c>
      <c r="F14" s="157">
        <f t="shared" si="37"/>
        <v>100.67917410523744</v>
      </c>
      <c r="G14" s="157">
        <v>3626571.1178000001</v>
      </c>
      <c r="H14" s="157">
        <f t="shared" ref="H14" si="93">G14/E14*100</f>
        <v>67.587085016618246</v>
      </c>
      <c r="I14" s="157">
        <f t="shared" si="39"/>
        <v>20.07528686994625</v>
      </c>
      <c r="J14" s="157">
        <v>16403599.948764475</v>
      </c>
      <c r="K14" s="157">
        <v>4652886.0766408695</v>
      </c>
      <c r="L14" s="157">
        <v>3730196.6390999993</v>
      </c>
      <c r="M14" s="157">
        <f t="shared" si="58"/>
        <v>80.169524412534045</v>
      </c>
      <c r="N14" s="157">
        <f t="shared" si="59"/>
        <v>22.740109797550623</v>
      </c>
      <c r="O14" s="157">
        <f t="shared" si="85"/>
        <v>-9.1960521455177826</v>
      </c>
      <c r="P14" s="157">
        <f t="shared" si="81"/>
        <v>103625.52129999921</v>
      </c>
      <c r="Q14" s="203">
        <v>10696112.288764473</v>
      </c>
      <c r="R14" s="204">
        <v>4635814.1880000001</v>
      </c>
      <c r="S14" s="157">
        <v>4540288.3357999995</v>
      </c>
      <c r="T14" s="157">
        <v>1042384.4266408694</v>
      </c>
      <c r="U14" s="157">
        <f t="shared" si="61"/>
        <v>97.939394282728728</v>
      </c>
      <c r="V14" s="157">
        <v>815799.70780000009</v>
      </c>
      <c r="W14" s="157">
        <f t="shared" si="40"/>
        <v>78.262844968717658</v>
      </c>
      <c r="X14" s="157">
        <f t="shared" si="41"/>
        <v>17.597765456426874</v>
      </c>
      <c r="Y14" s="157">
        <v>4338870.9600000009</v>
      </c>
      <c r="Z14" s="157">
        <v>1050382.9766408694</v>
      </c>
      <c r="AA14" s="157">
        <v>865759.85909999989</v>
      </c>
      <c r="AB14" s="157">
        <f t="shared" si="42"/>
        <v>82.42325688376107</v>
      </c>
      <c r="AC14" s="157">
        <f t="shared" si="43"/>
        <v>19.953574722120791</v>
      </c>
      <c r="AD14" s="157">
        <f t="shared" si="62"/>
        <v>-6.4054169549903293</v>
      </c>
      <c r="AE14" s="205">
        <f t="shared" si="63"/>
        <v>49960.151299999794</v>
      </c>
      <c r="AF14" s="206">
        <f t="shared" si="3"/>
        <v>3213581.7090000003</v>
      </c>
      <c r="AG14" s="157">
        <f t="shared" si="4"/>
        <v>2984340.3735000002</v>
      </c>
      <c r="AH14" s="157">
        <f t="shared" si="5"/>
        <v>802714.71517841879</v>
      </c>
      <c r="AI14" s="157">
        <f t="shared" si="64"/>
        <v>92.866484929946438</v>
      </c>
      <c r="AJ14" s="157">
        <f t="shared" si="6"/>
        <v>576375.85490000003</v>
      </c>
      <c r="AK14" s="157">
        <f t="shared" si="65"/>
        <v>71.803324892566522</v>
      </c>
      <c r="AL14" s="157">
        <f t="shared" si="66"/>
        <v>17.935621592747868</v>
      </c>
      <c r="AM14" s="157">
        <f t="shared" si="7"/>
        <v>3339716.66</v>
      </c>
      <c r="AN14" s="157">
        <f t="shared" si="8"/>
        <v>800113.24517841882</v>
      </c>
      <c r="AO14" s="157">
        <f t="shared" si="9"/>
        <v>637901.01080000005</v>
      </c>
      <c r="AP14" s="157">
        <f t="shared" si="67"/>
        <v>79.726340570421783</v>
      </c>
      <c r="AQ14" s="157">
        <f>AO14/AM14*100</f>
        <v>19.100452994716026</v>
      </c>
      <c r="AR14" s="157">
        <f t="shared" si="69"/>
        <v>3.9250581569699676</v>
      </c>
      <c r="AS14" s="207">
        <f t="shared" si="70"/>
        <v>61525.155900000012</v>
      </c>
      <c r="AT14" s="204">
        <v>846821.73900000006</v>
      </c>
      <c r="AU14" s="157">
        <v>793813.71490000002</v>
      </c>
      <c r="AV14" s="157">
        <v>189278.52813438734</v>
      </c>
      <c r="AW14" s="157">
        <f t="shared" si="44"/>
        <v>93.740356245153023</v>
      </c>
      <c r="AX14" s="157">
        <v>110345.3668</v>
      </c>
      <c r="AY14" s="157">
        <f t="shared" si="45"/>
        <v>58.297878733321006</v>
      </c>
      <c r="AZ14" s="157">
        <f t="shared" si="46"/>
        <v>13.030530714800179</v>
      </c>
      <c r="BA14" s="157">
        <v>914587.83899999992</v>
      </c>
      <c r="BB14" s="157">
        <v>200344.56813438734</v>
      </c>
      <c r="BC14" s="157">
        <v>132302.99599999998</v>
      </c>
      <c r="BD14" s="157">
        <f t="shared" si="47"/>
        <v>66.037725520590925</v>
      </c>
      <c r="BE14" s="157">
        <f t="shared" si="48"/>
        <v>14.465859959898285</v>
      </c>
      <c r="BF14" s="157">
        <f t="shared" si="10"/>
        <v>8.0024043879676441</v>
      </c>
      <c r="BG14" s="205">
        <f t="shared" si="49"/>
        <v>21957.629199999981</v>
      </c>
      <c r="BH14" s="206">
        <v>1727467.5650000002</v>
      </c>
      <c r="BI14" s="157">
        <v>1532559.6917000001</v>
      </c>
      <c r="BJ14" s="157">
        <v>461322.77490173897</v>
      </c>
      <c r="BK14" s="157">
        <f t="shared" si="50"/>
        <v>88.717132683182967</v>
      </c>
      <c r="BL14" s="157">
        <v>313729.57809999998</v>
      </c>
      <c r="BM14" s="157">
        <f t="shared" si="12"/>
        <v>68.006522801052668</v>
      </c>
      <c r="BN14" s="157">
        <f t="shared" si="13"/>
        <v>18.161242761162924</v>
      </c>
      <c r="BO14" s="157">
        <v>1792761.5649999999</v>
      </c>
      <c r="BP14" s="157">
        <v>454052.15490173898</v>
      </c>
      <c r="BQ14" s="157">
        <v>354477.35780000006</v>
      </c>
      <c r="BR14" s="157">
        <f t="shared" si="14"/>
        <v>78.069744625859599</v>
      </c>
      <c r="BS14" s="157">
        <f t="shared" si="15"/>
        <v>19.772699544682624</v>
      </c>
      <c r="BT14" s="208">
        <f t="shared" si="16"/>
        <v>3.779752588292439</v>
      </c>
      <c r="BU14" s="203">
        <f t="shared" si="17"/>
        <v>40747.779700000072</v>
      </c>
      <c r="BV14" s="209">
        <v>178059.86299999998</v>
      </c>
      <c r="BW14" s="208">
        <v>187246.26589999997</v>
      </c>
      <c r="BX14" s="208">
        <v>43663.246664031605</v>
      </c>
      <c r="BY14" s="208">
        <f t="shared" si="18"/>
        <v>105.1591654319087</v>
      </c>
      <c r="BZ14" s="157">
        <v>69332.838999999993</v>
      </c>
      <c r="CA14" s="157">
        <f t="shared" si="71"/>
        <v>158.78993042703391</v>
      </c>
      <c r="CB14" s="157">
        <f t="shared" si="72"/>
        <v>38.937937967525002</v>
      </c>
      <c r="CC14" s="157">
        <v>177233.76300000001</v>
      </c>
      <c r="CD14" s="157">
        <v>44067.116664031601</v>
      </c>
      <c r="CE14" s="157">
        <v>62092.298999999999</v>
      </c>
      <c r="CF14" s="157">
        <f t="shared" si="73"/>
        <v>140.90392950687624</v>
      </c>
      <c r="CG14" s="157">
        <f t="shared" si="74"/>
        <v>35.034125523814559</v>
      </c>
      <c r="CH14" s="157">
        <f t="shared" si="75"/>
        <v>-0.46394509468984779</v>
      </c>
      <c r="CI14" s="205">
        <f t="shared" si="76"/>
        <v>-7240.5399999999936</v>
      </c>
      <c r="CJ14" s="206">
        <v>69550</v>
      </c>
      <c r="CK14" s="157">
        <v>78886.900000000009</v>
      </c>
      <c r="CL14" s="157">
        <v>16743.260869565216</v>
      </c>
      <c r="CM14" s="157">
        <f t="shared" si="77"/>
        <v>113.42473040977714</v>
      </c>
      <c r="CN14" s="157">
        <v>17642.2</v>
      </c>
      <c r="CO14" s="157">
        <f t="shared" si="78"/>
        <v>105.36896090575054</v>
      </c>
      <c r="CP14" s="157">
        <f t="shared" si="79"/>
        <v>25.366211358734724</v>
      </c>
      <c r="CQ14" s="157">
        <v>71550</v>
      </c>
      <c r="CR14" s="157">
        <v>16993.260869565216</v>
      </c>
      <c r="CS14" s="157">
        <v>17881.5</v>
      </c>
      <c r="CT14" s="157">
        <f t="shared" si="23"/>
        <v>105.22700814901049</v>
      </c>
      <c r="CU14" s="157">
        <f t="shared" si="24"/>
        <v>24.991614255765199</v>
      </c>
      <c r="CV14" s="157">
        <f t="shared" si="25"/>
        <v>2.8756290438533512</v>
      </c>
      <c r="CW14" s="207">
        <f t="shared" si="26"/>
        <v>239.29999999999927</v>
      </c>
      <c r="CX14" s="204">
        <v>391682.54200000002</v>
      </c>
      <c r="CY14" s="157">
        <v>391833.80099999992</v>
      </c>
      <c r="CZ14" s="157">
        <v>91706.904608695651</v>
      </c>
      <c r="DA14" s="157">
        <f t="shared" si="27"/>
        <v>100.03861775386453</v>
      </c>
      <c r="DB14" s="210">
        <v>65325.870999999999</v>
      </c>
      <c r="DC14" s="210">
        <f t="shared" si="51"/>
        <v>71.2333180132282</v>
      </c>
      <c r="DD14" s="157">
        <f t="shared" si="52"/>
        <v>16.678269770828848</v>
      </c>
      <c r="DE14" s="210">
        <v>383583.49300000002</v>
      </c>
      <c r="DF14" s="210">
        <v>84656.144608695642</v>
      </c>
      <c r="DG14" s="157">
        <v>71146.858000000007</v>
      </c>
      <c r="DH14" s="211">
        <f t="shared" si="28"/>
        <v>84.042166494659853</v>
      </c>
      <c r="DI14" s="211">
        <f t="shared" si="29"/>
        <v>18.547945701094079</v>
      </c>
      <c r="DJ14" s="211">
        <f t="shared" si="30"/>
        <v>-2.0677584859015781</v>
      </c>
      <c r="DK14" s="205">
        <f t="shared" si="31"/>
        <v>5820.9870000000083</v>
      </c>
      <c r="DL14" s="206">
        <v>793562.1</v>
      </c>
      <c r="DM14" s="157">
        <v>798872.97829999996</v>
      </c>
      <c r="DN14" s="157">
        <v>202583.71225296444</v>
      </c>
      <c r="DO14" s="157">
        <f t="shared" si="32"/>
        <v>100.66924545665677</v>
      </c>
      <c r="DP14" s="157">
        <v>168524.9277</v>
      </c>
      <c r="DQ14" s="157">
        <f t="shared" si="53"/>
        <v>83.187797195445029</v>
      </c>
      <c r="DR14" s="157">
        <f t="shared" si="54"/>
        <v>21.236514155602944</v>
      </c>
      <c r="DS14" s="157">
        <v>830845.4</v>
      </c>
      <c r="DT14" s="157">
        <v>212653.73225296443</v>
      </c>
      <c r="DU14" s="157">
        <v>165961.63750000001</v>
      </c>
      <c r="DV14" s="157">
        <f t="shared" si="33"/>
        <v>78.043134132524244</v>
      </c>
      <c r="DW14" s="157">
        <f t="shared" si="34"/>
        <v>19.975032358607269</v>
      </c>
      <c r="DX14" s="205">
        <v>357513.1</v>
      </c>
      <c r="DY14" s="205">
        <v>97128.508537549395</v>
      </c>
      <c r="DZ14" s="205">
        <v>63459.628399999987</v>
      </c>
      <c r="EA14" s="157">
        <f t="shared" si="55"/>
        <v>65.335738554522138</v>
      </c>
      <c r="EB14" s="157">
        <f t="shared" si="56"/>
        <v>17.750294576618309</v>
      </c>
      <c r="EC14" s="157">
        <f t="shared" si="35"/>
        <v>4.6982208449723117</v>
      </c>
      <c r="ED14" s="207">
        <f t="shared" si="36"/>
        <v>-2563.2901999999885</v>
      </c>
    </row>
    <row r="15" spans="1:134" s="140" customFormat="1" ht="34.5" customHeight="1" x14ac:dyDescent="0.25">
      <c r="A15" s="201">
        <v>9</v>
      </c>
      <c r="B15" s="202" t="s">
        <v>52</v>
      </c>
      <c r="C15" s="157">
        <v>19509549.622500002</v>
      </c>
      <c r="D15" s="157">
        <v>14842137.331</v>
      </c>
      <c r="E15" s="157">
        <v>4762355.9670000002</v>
      </c>
      <c r="F15" s="157">
        <f t="shared" si="37"/>
        <v>76.076268382345631</v>
      </c>
      <c r="G15" s="157">
        <v>2552366.3136</v>
      </c>
      <c r="H15" s="157">
        <f t="shared" ref="H15" si="94">G15/E15*100</f>
        <v>53.594614331356638</v>
      </c>
      <c r="I15" s="157">
        <f t="shared" si="39"/>
        <v>13.082651127201848</v>
      </c>
      <c r="J15" s="157">
        <v>17480897.991999999</v>
      </c>
      <c r="K15" s="157">
        <v>4370224.4979999997</v>
      </c>
      <c r="L15" s="157">
        <v>2911118.9711000002</v>
      </c>
      <c r="M15" s="157">
        <f t="shared" si="58"/>
        <v>66.6125727049549</v>
      </c>
      <c r="N15" s="157">
        <f t="shared" si="59"/>
        <v>16.653143176238725</v>
      </c>
      <c r="O15" s="157">
        <f>J15/C15*100-100</f>
        <v>-10.398249420173173</v>
      </c>
      <c r="P15" s="157">
        <f t="shared" si="81"/>
        <v>358752.6575000002</v>
      </c>
      <c r="Q15" s="203">
        <v>7625835.6853018366</v>
      </c>
      <c r="R15" s="204">
        <v>3741448.4164999994</v>
      </c>
      <c r="S15" s="157">
        <v>4099400.6116999998</v>
      </c>
      <c r="T15" s="157">
        <v>858246.94949999987</v>
      </c>
      <c r="U15" s="157">
        <f t="shared" si="61"/>
        <v>109.56720914877273</v>
      </c>
      <c r="V15" s="157">
        <v>737962.12560000014</v>
      </c>
      <c r="W15" s="157">
        <f t="shared" si="40"/>
        <v>85.984823602335481</v>
      </c>
      <c r="X15" s="157">
        <f t="shared" si="41"/>
        <v>19.723968994081154</v>
      </c>
      <c r="Y15" s="157">
        <v>3690111.2590000005</v>
      </c>
      <c r="Z15" s="157">
        <v>923147.05524999998</v>
      </c>
      <c r="AA15" s="157">
        <v>802406.01509999996</v>
      </c>
      <c r="AB15" s="157">
        <f t="shared" si="42"/>
        <v>86.920714369033888</v>
      </c>
      <c r="AC15" s="157">
        <f t="shared" si="43"/>
        <v>21.74476482634422</v>
      </c>
      <c r="AD15" s="157">
        <f t="shared" si="62"/>
        <v>-1.3721198793921445</v>
      </c>
      <c r="AE15" s="205">
        <f>AA15-V15</f>
        <v>64443.889499999816</v>
      </c>
      <c r="AF15" s="206">
        <f t="shared" si="3"/>
        <v>2476902.7694999995</v>
      </c>
      <c r="AG15" s="157">
        <f t="shared" si="4"/>
        <v>2543524.2259</v>
      </c>
      <c r="AH15" s="157">
        <f t="shared" si="5"/>
        <v>602730.64299999992</v>
      </c>
      <c r="AI15" s="157">
        <f t="shared" si="64"/>
        <v>102.6897081799238</v>
      </c>
      <c r="AJ15" s="157">
        <f t="shared" si="6"/>
        <v>489177.34180000011</v>
      </c>
      <c r="AK15" s="157">
        <f t="shared" si="65"/>
        <v>81.1601911203974</v>
      </c>
      <c r="AL15" s="157">
        <f t="shared" si="66"/>
        <v>19.749557706649423</v>
      </c>
      <c r="AM15" s="157">
        <f t="shared" si="7"/>
        <v>2610975.1490000002</v>
      </c>
      <c r="AN15" s="157">
        <f t="shared" si="8"/>
        <v>644723.66975</v>
      </c>
      <c r="AO15" s="157">
        <f t="shared" si="9"/>
        <v>538493.95070000016</v>
      </c>
      <c r="AP15" s="157">
        <f t="shared" si="67"/>
        <v>83.523217149574819</v>
      </c>
      <c r="AQ15" s="157">
        <f t="shared" si="68"/>
        <v>20.624246496801881</v>
      </c>
      <c r="AR15" s="157">
        <f t="shared" si="69"/>
        <v>5.4129044204292711</v>
      </c>
      <c r="AS15" s="207">
        <f t="shared" si="70"/>
        <v>49316.60890000005</v>
      </c>
      <c r="AT15" s="204">
        <v>347777.91499999963</v>
      </c>
      <c r="AU15" s="157">
        <v>363996.04439999966</v>
      </c>
      <c r="AV15" s="157">
        <v>82154.052249999892</v>
      </c>
      <c r="AW15" s="157">
        <f t="shared" si="44"/>
        <v>104.66335805135873</v>
      </c>
      <c r="AX15" s="157">
        <v>41151.698000000135</v>
      </c>
      <c r="AY15" s="157">
        <f>AX15/AV15*100</f>
        <v>50.090892503723317</v>
      </c>
      <c r="AZ15" s="157">
        <f t="shared" si="46"/>
        <v>11.832751944585148</v>
      </c>
      <c r="BA15" s="157">
        <v>434607.14200000023</v>
      </c>
      <c r="BB15" s="157">
        <v>100631.66800000001</v>
      </c>
      <c r="BC15" s="157">
        <v>49692.431000000041</v>
      </c>
      <c r="BD15" s="157">
        <f t="shared" si="47"/>
        <v>49.380510119339412</v>
      </c>
      <c r="BE15" s="157">
        <f t="shared" si="48"/>
        <v>11.43387353721859</v>
      </c>
      <c r="BF15" s="157">
        <f t="shared" si="10"/>
        <v>24.966860532245335</v>
      </c>
      <c r="BG15" s="205">
        <f>BC15-AX15</f>
        <v>8540.7329999999056</v>
      </c>
      <c r="BH15" s="206">
        <v>804070.68199999991</v>
      </c>
      <c r="BI15" s="157">
        <v>867984.22859999991</v>
      </c>
      <c r="BJ15" s="157">
        <v>195385.41074999998</v>
      </c>
      <c r="BK15" s="157">
        <f t="shared" si="50"/>
        <v>107.94874729682036</v>
      </c>
      <c r="BL15" s="157">
        <v>194472.64309999999</v>
      </c>
      <c r="BM15" s="157">
        <f t="shared" si="12"/>
        <v>99.532837356435024</v>
      </c>
      <c r="BN15" s="157">
        <f t="shared" si="13"/>
        <v>24.186013425620711</v>
      </c>
      <c r="BO15" s="157">
        <v>820242.08700000006</v>
      </c>
      <c r="BP15" s="157">
        <v>205060.52175000001</v>
      </c>
      <c r="BQ15" s="157">
        <v>223374.26410000003</v>
      </c>
      <c r="BR15" s="157">
        <f t="shared" si="14"/>
        <v>108.93089620259879</v>
      </c>
      <c r="BS15" s="157">
        <f t="shared" si="15"/>
        <v>27.232724050649697</v>
      </c>
      <c r="BT15" s="208">
        <f t="shared" si="16"/>
        <v>2.0111919713048536</v>
      </c>
      <c r="BU15" s="203">
        <f t="shared" si="17"/>
        <v>28901.621000000043</v>
      </c>
      <c r="BV15" s="209">
        <v>115011.91800000001</v>
      </c>
      <c r="BW15" s="208">
        <v>131787.08299999998</v>
      </c>
      <c r="BX15" s="208">
        <v>28047.485000000001</v>
      </c>
      <c r="BY15" s="208">
        <f t="shared" si="18"/>
        <v>114.58558842571426</v>
      </c>
      <c r="BZ15" s="157">
        <v>42195.24500000001</v>
      </c>
      <c r="CA15" s="157">
        <f t="shared" si="71"/>
        <v>150.44216977030206</v>
      </c>
      <c r="CB15" s="157">
        <f t="shared" si="72"/>
        <v>36.687715267908153</v>
      </c>
      <c r="CC15" s="157">
        <v>126228.14</v>
      </c>
      <c r="CD15" s="157">
        <v>31557.035</v>
      </c>
      <c r="CE15" s="157">
        <v>45430.063999999998</v>
      </c>
      <c r="CF15" s="157">
        <f t="shared" si="73"/>
        <v>143.96176320113722</v>
      </c>
      <c r="CG15" s="157">
        <f t="shared" si="74"/>
        <v>35.990440800284304</v>
      </c>
      <c r="CH15" s="157">
        <f t="shared" si="75"/>
        <v>9.7522258519330052</v>
      </c>
      <c r="CI15" s="205">
        <f t="shared" si="76"/>
        <v>3234.8189999999886</v>
      </c>
      <c r="CJ15" s="206">
        <v>49541</v>
      </c>
      <c r="CK15" s="157">
        <v>48140.1</v>
      </c>
      <c r="CL15" s="157">
        <v>9650</v>
      </c>
      <c r="CM15" s="157">
        <f t="shared" si="77"/>
        <v>97.172241173977099</v>
      </c>
      <c r="CN15" s="157">
        <v>11230.3</v>
      </c>
      <c r="CO15" s="157">
        <f t="shared" si="78"/>
        <v>116.3761658031088</v>
      </c>
      <c r="CP15" s="157">
        <f t="shared" si="79"/>
        <v>22.668698653640419</v>
      </c>
      <c r="CQ15" s="157">
        <v>42900</v>
      </c>
      <c r="CR15" s="157">
        <v>10725</v>
      </c>
      <c r="CS15" s="157">
        <v>8790.2000000000007</v>
      </c>
      <c r="CT15" s="157">
        <f t="shared" si="23"/>
        <v>81.959906759906758</v>
      </c>
      <c r="CU15" s="157">
        <f t="shared" si="24"/>
        <v>20.48997668997669</v>
      </c>
      <c r="CV15" s="157">
        <f t="shared" si="25"/>
        <v>-13.405058436446581</v>
      </c>
      <c r="CW15" s="207">
        <f t="shared" si="26"/>
        <v>-2440.0999999999985</v>
      </c>
      <c r="CX15" s="204">
        <v>1160501.2545</v>
      </c>
      <c r="CY15" s="157">
        <v>1131616.7699</v>
      </c>
      <c r="CZ15" s="157">
        <v>287493.69500000001</v>
      </c>
      <c r="DA15" s="157">
        <f t="shared" si="27"/>
        <v>97.511033746150929</v>
      </c>
      <c r="DB15" s="210">
        <v>200127.45569999999</v>
      </c>
      <c r="DC15" s="210">
        <f t="shared" si="51"/>
        <v>69.611076409866996</v>
      </c>
      <c r="DD15" s="157">
        <f t="shared" si="52"/>
        <v>17.24491506786217</v>
      </c>
      <c r="DE15" s="210">
        <v>1186997.78</v>
      </c>
      <c r="DF15" s="210">
        <v>296749.44500000001</v>
      </c>
      <c r="DG15" s="157">
        <v>211206.99160000001</v>
      </c>
      <c r="DH15" s="211">
        <f t="shared" si="28"/>
        <v>71.173508546915727</v>
      </c>
      <c r="DI15" s="211">
        <f t="shared" si="29"/>
        <v>17.793377136728932</v>
      </c>
      <c r="DJ15" s="211">
        <f t="shared" si="30"/>
        <v>2.2831966270830009</v>
      </c>
      <c r="DK15" s="205">
        <f t="shared" si="31"/>
        <v>11079.535900000017</v>
      </c>
      <c r="DL15" s="206">
        <v>628696.20199999993</v>
      </c>
      <c r="DM15" s="157">
        <v>733283.85790000006</v>
      </c>
      <c r="DN15" s="157">
        <v>154092.01250000001</v>
      </c>
      <c r="DO15" s="157">
        <f t="shared" si="32"/>
        <v>116.63564302874541</v>
      </c>
      <c r="DP15" s="157">
        <v>142037.68479999999</v>
      </c>
      <c r="DQ15" s="157">
        <f t="shared" si="53"/>
        <v>92.177188483406937</v>
      </c>
      <c r="DR15" s="157">
        <f t="shared" si="54"/>
        <v>22.592419732798071</v>
      </c>
      <c r="DS15" s="157">
        <v>602731.11</v>
      </c>
      <c r="DT15" s="157">
        <v>150682.7775</v>
      </c>
      <c r="DU15" s="157">
        <v>151878.96590000001</v>
      </c>
      <c r="DV15" s="157">
        <f t="shared" si="33"/>
        <v>100.79384546784055</v>
      </c>
      <c r="DW15" s="157">
        <f t="shared" si="34"/>
        <v>25.198461366960139</v>
      </c>
      <c r="DX15" s="205">
        <v>341140.41000000003</v>
      </c>
      <c r="DY15" s="205">
        <v>85285.102500000008</v>
      </c>
      <c r="DZ15" s="205">
        <v>80885.732900000003</v>
      </c>
      <c r="EA15" s="157">
        <f t="shared" si="55"/>
        <v>94.841573180966748</v>
      </c>
      <c r="EB15" s="157">
        <f t="shared" si="56"/>
        <v>23.710393295241687</v>
      </c>
      <c r="EC15" s="157">
        <f t="shared" si="35"/>
        <v>-4.1299902746986845</v>
      </c>
      <c r="ED15" s="207">
        <f t="shared" si="36"/>
        <v>9841.281100000022</v>
      </c>
    </row>
    <row r="16" spans="1:134" s="140" customFormat="1" ht="34.5" customHeight="1" x14ac:dyDescent="0.25">
      <c r="A16" s="201">
        <v>10</v>
      </c>
      <c r="B16" s="202" t="s">
        <v>53</v>
      </c>
      <c r="C16" s="157">
        <v>4168533.8769000005</v>
      </c>
      <c r="D16" s="157">
        <v>4344912.3512000004</v>
      </c>
      <c r="E16" s="157">
        <v>847656.95402499987</v>
      </c>
      <c r="F16" s="157">
        <f>D16/C16*100</f>
        <v>104.23118725932406</v>
      </c>
      <c r="G16" s="157">
        <v>800579.92080000008</v>
      </c>
      <c r="H16" s="157">
        <f>G16/E16*100</f>
        <v>94.446216361293324</v>
      </c>
      <c r="I16" s="157">
        <f t="shared" si="39"/>
        <v>19.20531161414873</v>
      </c>
      <c r="J16" s="157">
        <v>4025181.1730999998</v>
      </c>
      <c r="K16" s="157">
        <v>912422.31085833337</v>
      </c>
      <c r="L16" s="157">
        <v>878351.97560000001</v>
      </c>
      <c r="M16" s="157">
        <f t="shared" si="58"/>
        <v>96.265946716462608</v>
      </c>
      <c r="N16" s="157">
        <f t="shared" si="59"/>
        <v>21.821427106684389</v>
      </c>
      <c r="O16" s="157">
        <f t="shared" si="85"/>
        <v>-3.4389238047072581</v>
      </c>
      <c r="P16" s="157">
        <f t="shared" si="81"/>
        <v>77772.054799999925</v>
      </c>
      <c r="Q16" s="203">
        <v>2381511.8820383013</v>
      </c>
      <c r="R16" s="204">
        <v>1324912.6531</v>
      </c>
      <c r="S16" s="157">
        <v>1499101.1142</v>
      </c>
      <c r="T16" s="157">
        <v>279177.029025</v>
      </c>
      <c r="U16" s="157">
        <f t="shared" si="61"/>
        <v>113.14716564087736</v>
      </c>
      <c r="V16" s="157">
        <v>237847.16179999997</v>
      </c>
      <c r="W16" s="157">
        <f>V16/T16*100</f>
        <v>85.195820956566251</v>
      </c>
      <c r="X16" s="157">
        <f>V16/R16*100</f>
        <v>17.951912621823837</v>
      </c>
      <c r="Y16" s="157">
        <v>1406352.8500999999</v>
      </c>
      <c r="Z16" s="157">
        <v>303621.02085833333</v>
      </c>
      <c r="AA16" s="157">
        <v>269766.96059999999</v>
      </c>
      <c r="AB16" s="157">
        <f t="shared" si="42"/>
        <v>88.849895780394831</v>
      </c>
      <c r="AC16" s="157">
        <f t="shared" si="43"/>
        <v>19.182025377259908</v>
      </c>
      <c r="AD16" s="157">
        <f>Y16/R16*100-100</f>
        <v>6.1468351750923347</v>
      </c>
      <c r="AE16" s="205">
        <f t="shared" si="63"/>
        <v>31919.798800000019</v>
      </c>
      <c r="AF16" s="206">
        <f t="shared" si="3"/>
        <v>973503.44009999989</v>
      </c>
      <c r="AG16" s="157">
        <f t="shared" si="4"/>
        <v>1044970.0134000001</v>
      </c>
      <c r="AH16" s="157">
        <f t="shared" si="5"/>
        <v>214691.235025</v>
      </c>
      <c r="AI16" s="157">
        <f>AG16/AF16*100</f>
        <v>107.34117316448916</v>
      </c>
      <c r="AJ16" s="157">
        <f t="shared" si="6"/>
        <v>184622.04480000003</v>
      </c>
      <c r="AK16" s="157">
        <f>AJ16/AH16*100</f>
        <v>85.994216195412676</v>
      </c>
      <c r="AL16" s="157">
        <f>AJ16/AF16*100</f>
        <v>18.964703892678113</v>
      </c>
      <c r="AM16" s="157">
        <f t="shared" si="7"/>
        <v>1072409.3721</v>
      </c>
      <c r="AN16" s="157">
        <f t="shared" si="8"/>
        <v>236306.15135833336</v>
      </c>
      <c r="AO16" s="157">
        <f t="shared" si="9"/>
        <v>206750.05809999999</v>
      </c>
      <c r="AP16" s="157">
        <f>AO16/AN16*100</f>
        <v>87.49245709921675</v>
      </c>
      <c r="AQ16" s="157">
        <f>AO16/AM16*100</f>
        <v>19.279023801809984</v>
      </c>
      <c r="AR16" s="157">
        <f>AM16/AF16*100-100</f>
        <v>10.159792757367185</v>
      </c>
      <c r="AS16" s="207">
        <f>AO16-AJ16</f>
        <v>22128.013299999962</v>
      </c>
      <c r="AT16" s="204">
        <v>174318.1</v>
      </c>
      <c r="AU16" s="157">
        <v>190667.34100000001</v>
      </c>
      <c r="AV16" s="157">
        <v>33545.974999999999</v>
      </c>
      <c r="AW16" s="157">
        <f t="shared" si="44"/>
        <v>109.37896925218897</v>
      </c>
      <c r="AX16" s="157">
        <v>18684.298999999999</v>
      </c>
      <c r="AY16" s="157">
        <f>AX16/AU16*100</f>
        <v>9.799422859733486</v>
      </c>
      <c r="AZ16" s="157">
        <f>AX16/AT16*100</f>
        <v>10.718507716639866</v>
      </c>
      <c r="BA16" s="157">
        <v>202082</v>
      </c>
      <c r="BB16" s="157">
        <v>37656.833333333336</v>
      </c>
      <c r="BC16" s="157">
        <v>22698.201999999997</v>
      </c>
      <c r="BD16" s="157">
        <f>BC16/BB16*100</f>
        <v>60.276449161506754</v>
      </c>
      <c r="BE16" s="157">
        <f>BC16/BA16*100</f>
        <v>11.232174067952611</v>
      </c>
      <c r="BF16" s="157">
        <f>BA16/AT16*100-100</f>
        <v>15.927146980147214</v>
      </c>
      <c r="BG16" s="205">
        <f>BC16-AX16</f>
        <v>4013.9029999999984</v>
      </c>
      <c r="BH16" s="206">
        <v>346922.74</v>
      </c>
      <c r="BI16" s="157">
        <v>368716.71609999996</v>
      </c>
      <c r="BJ16" s="157">
        <v>69657.16</v>
      </c>
      <c r="BK16" s="157">
        <f t="shared" si="50"/>
        <v>106.28208346907439</v>
      </c>
      <c r="BL16" s="157">
        <v>75650.551000000007</v>
      </c>
      <c r="BM16" s="157">
        <f t="shared" si="12"/>
        <v>108.60412770201944</v>
      </c>
      <c r="BN16" s="157">
        <f t="shared" si="13"/>
        <v>21.806166698671873</v>
      </c>
      <c r="BO16" s="157">
        <v>378660.20010000002</v>
      </c>
      <c r="BP16" s="157">
        <v>84123.45835833333</v>
      </c>
      <c r="BQ16" s="157">
        <v>79280.666999999987</v>
      </c>
      <c r="BR16" s="157">
        <f>BQ16/BP16*100</f>
        <v>94.24323315655316</v>
      </c>
      <c r="BS16" s="157">
        <f>BQ16/BO16*100</f>
        <v>20.937153410647021</v>
      </c>
      <c r="BT16" s="208">
        <f t="shared" si="16"/>
        <v>9.1482789799250526</v>
      </c>
      <c r="BU16" s="203">
        <f t="shared" si="17"/>
        <v>3630.11599999998</v>
      </c>
      <c r="BV16" s="209">
        <v>40151.851999999999</v>
      </c>
      <c r="BW16" s="208">
        <v>49804.284</v>
      </c>
      <c r="BX16" s="208">
        <v>7315.4129999999996</v>
      </c>
      <c r="BY16" s="208">
        <f>BW16/BV16*100</f>
        <v>124.03981764029217</v>
      </c>
      <c r="BZ16" s="157">
        <v>12683.176500000001</v>
      </c>
      <c r="CA16" s="157">
        <f t="shared" si="71"/>
        <v>173.3760827994264</v>
      </c>
      <c r="CB16" s="157">
        <f t="shared" si="72"/>
        <v>31.588023635871149</v>
      </c>
      <c r="CC16" s="157">
        <v>32590.351999999999</v>
      </c>
      <c r="CD16" s="157">
        <v>7425.2380000000003</v>
      </c>
      <c r="CE16" s="157">
        <v>14038.008499999998</v>
      </c>
      <c r="CF16" s="157">
        <f>CE16/CD16*100</f>
        <v>189.05802750026325</v>
      </c>
      <c r="CG16" s="157">
        <f>CE16/CC16*100</f>
        <v>43.074123593387384</v>
      </c>
      <c r="CH16" s="157">
        <f>CC16/BV16*100-100</f>
        <v>-18.832257102362306</v>
      </c>
      <c r="CI16" s="205">
        <f>CE16-BZ16</f>
        <v>1354.8319999999967</v>
      </c>
      <c r="CJ16" s="206">
        <v>7615</v>
      </c>
      <c r="CK16" s="157">
        <v>13547.3</v>
      </c>
      <c r="CL16" s="157">
        <v>2075</v>
      </c>
      <c r="CM16" s="157">
        <f>CK16/CJ16*100</f>
        <v>177.90282337491792</v>
      </c>
      <c r="CN16" s="157">
        <v>3646.7999999999997</v>
      </c>
      <c r="CO16" s="157">
        <f>CN16/CL16*100</f>
        <v>175.74939759036144</v>
      </c>
      <c r="CP16" s="157">
        <f>CN16/CJ16*100</f>
        <v>47.889691398555478</v>
      </c>
      <c r="CQ16" s="157">
        <v>7215</v>
      </c>
      <c r="CR16" s="157">
        <v>1578.75</v>
      </c>
      <c r="CS16" s="157">
        <v>2816.1</v>
      </c>
      <c r="CT16" s="157">
        <f>CS16/CR16*100</f>
        <v>178.37529691211401</v>
      </c>
      <c r="CU16" s="157">
        <f>CS16/CQ16*100</f>
        <v>39.031185031185025</v>
      </c>
      <c r="CV16" s="157">
        <f>CQ16/CJ16*100-100</f>
        <v>-5.2527905449770174</v>
      </c>
      <c r="CW16" s="207">
        <f>CS16-CN16</f>
        <v>-830.69999999999982</v>
      </c>
      <c r="CX16" s="204">
        <v>404495.74809999997</v>
      </c>
      <c r="CY16" s="157">
        <v>422234.37229999999</v>
      </c>
      <c r="CZ16" s="157">
        <v>102097.68702499999</v>
      </c>
      <c r="DA16" s="157">
        <f>CY16/CX16*100</f>
        <v>104.38536728341943</v>
      </c>
      <c r="DB16" s="210">
        <v>73957.218300000008</v>
      </c>
      <c r="DC16" s="210">
        <f>DB16/CZ16*100</f>
        <v>72.437702023446022</v>
      </c>
      <c r="DD16" s="157">
        <f>DB16/CX16*100</f>
        <v>18.283806108566612</v>
      </c>
      <c r="DE16" s="210">
        <v>451861.82000000007</v>
      </c>
      <c r="DF16" s="210">
        <v>105521.87166666669</v>
      </c>
      <c r="DG16" s="157">
        <v>87917.080600000016</v>
      </c>
      <c r="DH16" s="211">
        <f t="shared" si="28"/>
        <v>83.316452988742952</v>
      </c>
      <c r="DI16" s="211">
        <f t="shared" si="29"/>
        <v>19.456629595304157</v>
      </c>
      <c r="DJ16" s="211">
        <f t="shared" si="30"/>
        <v>11.709906005808051</v>
      </c>
      <c r="DK16" s="205">
        <f>DG16-DB16</f>
        <v>13959.862300000008</v>
      </c>
      <c r="DL16" s="206">
        <v>201135.53599999999</v>
      </c>
      <c r="DM16" s="157">
        <v>236432.54680000004</v>
      </c>
      <c r="DN16" s="157">
        <v>52460.519</v>
      </c>
      <c r="DO16" s="157">
        <f>DM16/DL16*100</f>
        <v>117.54886854006745</v>
      </c>
      <c r="DP16" s="157">
        <v>45329.095000000001</v>
      </c>
      <c r="DQ16" s="157">
        <f>DP16/DN16*100</f>
        <v>86.406112375670546</v>
      </c>
      <c r="DR16" s="157">
        <f>DP16/DL16*100</f>
        <v>22.536591942659005</v>
      </c>
      <c r="DS16" s="157">
        <v>241635.02799999999</v>
      </c>
      <c r="DT16" s="157">
        <v>46512.756999999998</v>
      </c>
      <c r="DU16" s="157">
        <v>43663.840499999998</v>
      </c>
      <c r="DV16" s="157">
        <f>DU16/DT16*100</f>
        <v>93.874978212966383</v>
      </c>
      <c r="DW16" s="157">
        <f>DU16/DS16*100</f>
        <v>18.070161789622656</v>
      </c>
      <c r="DX16" s="205">
        <v>76529.5</v>
      </c>
      <c r="DY16" s="205">
        <v>16877.375</v>
      </c>
      <c r="DZ16" s="205">
        <v>12448.143900000001</v>
      </c>
      <c r="EA16" s="157">
        <f>DZ16/DY16*100</f>
        <v>73.756398136558559</v>
      </c>
      <c r="EB16" s="157">
        <f>DZ16/DX16*100</f>
        <v>16.265811092454545</v>
      </c>
      <c r="EC16" s="157">
        <f>DS16/DL16*100-100</f>
        <v>20.135423508653389</v>
      </c>
      <c r="ED16" s="207">
        <f>DU16-DP16</f>
        <v>-1665.2545000000027</v>
      </c>
    </row>
    <row r="17" spans="1:134" s="140" customFormat="1" ht="34.5" customHeight="1" x14ac:dyDescent="0.25">
      <c r="A17" s="212">
        <v>11</v>
      </c>
      <c r="B17" s="202" t="s">
        <v>54</v>
      </c>
      <c r="C17" s="157">
        <v>9797619.6999999993</v>
      </c>
      <c r="D17" s="157">
        <v>9611821</v>
      </c>
      <c r="E17" s="157">
        <v>2497712.1</v>
      </c>
      <c r="F17" s="157">
        <f>D17/C17*100</f>
        <v>98.103634293949995</v>
      </c>
      <c r="G17" s="157">
        <v>2021897.2999999998</v>
      </c>
      <c r="H17" s="157">
        <f>G17/E17*100</f>
        <v>80.949974178369061</v>
      </c>
      <c r="I17" s="157">
        <f t="shared" si="39"/>
        <v>20.636617483734341</v>
      </c>
      <c r="J17" s="157">
        <v>8672481.1999999993</v>
      </c>
      <c r="K17" s="157">
        <v>2023652.5</v>
      </c>
      <c r="L17" s="157">
        <v>2443817.2999999998</v>
      </c>
      <c r="M17" s="157">
        <f>L17/K17*100</f>
        <v>120.76269517617277</v>
      </c>
      <c r="N17" s="157">
        <f>L17/J17*100</f>
        <v>28.178986424323408</v>
      </c>
      <c r="O17" s="157">
        <f>J17/C17*100-100</f>
        <v>-11.483794375076627</v>
      </c>
      <c r="P17" s="157">
        <f>L17-G17</f>
        <v>421920</v>
      </c>
      <c r="Q17" s="207">
        <v>6014914.9946513856</v>
      </c>
      <c r="R17" s="204">
        <v>2176298.9</v>
      </c>
      <c r="S17" s="157">
        <v>2111437.1999999997</v>
      </c>
      <c r="T17" s="157">
        <v>473323.39999999997</v>
      </c>
      <c r="U17" s="157">
        <f>S17/R17*100</f>
        <v>97.019632735190925</v>
      </c>
      <c r="V17" s="157">
        <v>423427.6</v>
      </c>
      <c r="W17" s="157">
        <f>V17/T17*100</f>
        <v>89.458412577954107</v>
      </c>
      <c r="X17" s="157">
        <f>V17/R17*100</f>
        <v>19.456316409478497</v>
      </c>
      <c r="Y17" s="157">
        <v>2210734.9</v>
      </c>
      <c r="Z17" s="157">
        <v>518724.35000000003</v>
      </c>
      <c r="AA17" s="157">
        <v>443427.80000000005</v>
      </c>
      <c r="AB17" s="157">
        <f t="shared" si="42"/>
        <v>85.484284668726275</v>
      </c>
      <c r="AC17" s="157">
        <f t="shared" si="43"/>
        <v>20.05793639029266</v>
      </c>
      <c r="AD17" s="157">
        <f>Y17/R17*100-100</f>
        <v>1.5823194139371139</v>
      </c>
      <c r="AE17" s="205">
        <f>AA17-V17</f>
        <v>20000.20000000007</v>
      </c>
      <c r="AF17" s="206">
        <f t="shared" si="3"/>
        <v>1470288.4</v>
      </c>
      <c r="AG17" s="157">
        <f t="shared" si="4"/>
        <v>1447543.7</v>
      </c>
      <c r="AH17" s="157">
        <f t="shared" si="5"/>
        <v>326042.80000000005</v>
      </c>
      <c r="AI17" s="157">
        <f>AG17/AF17*100</f>
        <v>98.453044994437832</v>
      </c>
      <c r="AJ17" s="157">
        <f t="shared" si="6"/>
        <v>324616.7</v>
      </c>
      <c r="AK17" s="157">
        <f>AJ17/AH17*100</f>
        <v>99.562603437340115</v>
      </c>
      <c r="AL17" s="157">
        <f>AJ17/AF17*100</f>
        <v>22.078437128389236</v>
      </c>
      <c r="AM17" s="157">
        <f t="shared" si="7"/>
        <v>1700784.4</v>
      </c>
      <c r="AN17" s="157">
        <f t="shared" si="8"/>
        <v>400973.05000000005</v>
      </c>
      <c r="AO17" s="157">
        <f t="shared" si="9"/>
        <v>319806.40000000002</v>
      </c>
      <c r="AP17" s="157">
        <f>AO17/AN17*100</f>
        <v>79.757579717639373</v>
      </c>
      <c r="AQ17" s="157">
        <f>AO17/AM17*100</f>
        <v>18.80346503648552</v>
      </c>
      <c r="AR17" s="157">
        <f>AM17/AF17*100-100</f>
        <v>15.676924336749167</v>
      </c>
      <c r="AS17" s="207">
        <f>AO17-AJ17</f>
        <v>-4810.2999999999884</v>
      </c>
      <c r="AT17" s="204">
        <v>486271.9</v>
      </c>
      <c r="AU17" s="157">
        <v>445465.89999999997</v>
      </c>
      <c r="AV17" s="157">
        <v>93412.5</v>
      </c>
      <c r="AW17" s="157">
        <f t="shared" si="44"/>
        <v>91.608398511203291</v>
      </c>
      <c r="AX17" s="157">
        <v>80692.400000000009</v>
      </c>
      <c r="AY17" s="157">
        <f>AX17/AV17*100</f>
        <v>86.382871671350202</v>
      </c>
      <c r="AZ17" s="157">
        <f>AX17/AT17*100</f>
        <v>16.594090672317279</v>
      </c>
      <c r="BA17" s="157">
        <v>617119.20000000007</v>
      </c>
      <c r="BB17" s="157">
        <v>142609.5</v>
      </c>
      <c r="BC17" s="157">
        <v>66782.400000000009</v>
      </c>
      <c r="BD17" s="157">
        <f>BC17/BB17*100</f>
        <v>46.828857825039712</v>
      </c>
      <c r="BE17" s="157">
        <f>BC17/BA17*100</f>
        <v>10.821637051642535</v>
      </c>
      <c r="BF17" s="157">
        <f>BA17/AT17*100-100</f>
        <v>26.908258527790736</v>
      </c>
      <c r="BG17" s="205">
        <f>BC17-AX17</f>
        <v>-13910</v>
      </c>
      <c r="BH17" s="206">
        <v>721334.5</v>
      </c>
      <c r="BI17" s="157">
        <v>680397</v>
      </c>
      <c r="BJ17" s="157">
        <v>181688.5</v>
      </c>
      <c r="BK17" s="157">
        <f t="shared" si="50"/>
        <v>94.324755020035781</v>
      </c>
      <c r="BL17" s="157">
        <v>176578.5</v>
      </c>
      <c r="BM17" s="157">
        <f t="shared" si="12"/>
        <v>97.1874939800813</v>
      </c>
      <c r="BN17" s="157">
        <f t="shared" si="13"/>
        <v>24.479419742158456</v>
      </c>
      <c r="BO17" s="157">
        <v>792236.29999999993</v>
      </c>
      <c r="BP17" s="157">
        <v>200134.15</v>
      </c>
      <c r="BQ17" s="157">
        <v>188159.7</v>
      </c>
      <c r="BR17" s="157">
        <f>BQ17/BP17*100</f>
        <v>94.016788239288502</v>
      </c>
      <c r="BS17" s="157">
        <f>BQ17/BO17*100</f>
        <v>23.750451727596932</v>
      </c>
      <c r="BT17" s="157">
        <f t="shared" si="16"/>
        <v>9.829253973018055</v>
      </c>
      <c r="BU17" s="207">
        <f t="shared" si="17"/>
        <v>11581.200000000012</v>
      </c>
      <c r="BV17" s="204">
        <v>100513</v>
      </c>
      <c r="BW17" s="157">
        <v>140876.20000000001</v>
      </c>
      <c r="BX17" s="157">
        <v>17069.400000000001</v>
      </c>
      <c r="BY17" s="157">
        <f>BW17/BV17*100</f>
        <v>140.15719359684817</v>
      </c>
      <c r="BZ17" s="157">
        <v>30207.5</v>
      </c>
      <c r="CA17" s="157">
        <f>BZ17/BX17*100</f>
        <v>176.96872766470992</v>
      </c>
      <c r="CB17" s="157">
        <f>BZ17/BV17*100</f>
        <v>30.053326435386467</v>
      </c>
      <c r="CC17" s="157">
        <v>136599.4</v>
      </c>
      <c r="CD17" s="157">
        <v>19790</v>
      </c>
      <c r="CE17" s="157">
        <v>23613.4</v>
      </c>
      <c r="CF17" s="157">
        <f>CE17/CD17*100</f>
        <v>119.3198585144012</v>
      </c>
      <c r="CG17" s="157">
        <f>CE17/CC17*100</f>
        <v>17.28660594409639</v>
      </c>
      <c r="CH17" s="157">
        <f>CC17/BV17*100-100</f>
        <v>35.902221603175718</v>
      </c>
      <c r="CI17" s="205">
        <f>CE17-BZ17</f>
        <v>-6594.0999999999985</v>
      </c>
      <c r="CJ17" s="206">
        <v>38070.199999999997</v>
      </c>
      <c r="CK17" s="157">
        <v>45731.8</v>
      </c>
      <c r="CL17" s="157">
        <v>8412</v>
      </c>
      <c r="CM17" s="157">
        <f>CK17/CJ17*100</f>
        <v>120.12492710834198</v>
      </c>
      <c r="CN17" s="157">
        <v>11948.3</v>
      </c>
      <c r="CO17" s="157">
        <f>CN17/CL17*100</f>
        <v>142.03875416072276</v>
      </c>
      <c r="CP17" s="157">
        <f>CN17/CJ17*100</f>
        <v>31.384915235538557</v>
      </c>
      <c r="CQ17" s="157">
        <v>40100</v>
      </c>
      <c r="CR17" s="157">
        <v>10722</v>
      </c>
      <c r="CS17" s="157">
        <v>8917.2999999999993</v>
      </c>
      <c r="CT17" s="157">
        <f>CS17/CR17*100</f>
        <v>83.168252191755272</v>
      </c>
      <c r="CU17" s="157">
        <f>CS17/CQ17*100</f>
        <v>22.237655860349125</v>
      </c>
      <c r="CV17" s="157">
        <f>CQ17/CJ17*100-100</f>
        <v>5.3317292790686821</v>
      </c>
      <c r="CW17" s="207">
        <f>CS17-CN17</f>
        <v>-3031</v>
      </c>
      <c r="CX17" s="204">
        <v>124098.8</v>
      </c>
      <c r="CY17" s="157">
        <v>135072.79999999999</v>
      </c>
      <c r="CZ17" s="157">
        <v>25460.400000000001</v>
      </c>
      <c r="DA17" s="157">
        <f>CY17/CX17*100</f>
        <v>108.84295416232872</v>
      </c>
      <c r="DB17" s="157">
        <v>25190</v>
      </c>
      <c r="DC17" s="157">
        <f>DB17/CZ17*100</f>
        <v>98.937958555246581</v>
      </c>
      <c r="DD17" s="157">
        <f>DB17/CX17*100</f>
        <v>20.298342933211281</v>
      </c>
      <c r="DE17" s="210">
        <v>114729.5</v>
      </c>
      <c r="DF17" s="210">
        <v>27717.4</v>
      </c>
      <c r="DG17" s="157">
        <v>32333.599999999995</v>
      </c>
      <c r="DH17" s="211">
        <f t="shared" si="28"/>
        <v>116.65452026524852</v>
      </c>
      <c r="DI17" s="211">
        <f t="shared" si="29"/>
        <v>28.182463969598047</v>
      </c>
      <c r="DJ17" s="211">
        <f t="shared" si="30"/>
        <v>-7.5498715539553984</v>
      </c>
      <c r="DK17" s="205">
        <f>DG17-DB17</f>
        <v>7143.5999999999949</v>
      </c>
      <c r="DL17" s="206">
        <v>451167.6</v>
      </c>
      <c r="DM17" s="157">
        <v>457934.7</v>
      </c>
      <c r="DN17" s="157">
        <v>91485.6</v>
      </c>
      <c r="DO17" s="157">
        <f>DM17/DL17*100</f>
        <v>101.49990823809156</v>
      </c>
      <c r="DP17" s="157">
        <v>93430.8</v>
      </c>
      <c r="DQ17" s="157">
        <f>DP17/DN17*100</f>
        <v>102.12623626013273</v>
      </c>
      <c r="DR17" s="157">
        <f>DP17/DL17*100</f>
        <v>20.708667909663728</v>
      </c>
      <c r="DS17" s="157">
        <v>431060</v>
      </c>
      <c r="DT17" s="157">
        <v>100376.3</v>
      </c>
      <c r="DU17" s="157">
        <v>99022.200000000012</v>
      </c>
      <c r="DV17" s="157">
        <f>DU17/DT17*100</f>
        <v>98.6509763758975</v>
      </c>
      <c r="DW17" s="157">
        <f>DU17/DS17*100</f>
        <v>22.971790470004176</v>
      </c>
      <c r="DX17" s="157">
        <v>139000</v>
      </c>
      <c r="DY17" s="157">
        <v>27850</v>
      </c>
      <c r="DZ17" s="157">
        <v>27943.8</v>
      </c>
      <c r="EA17" s="157">
        <f>DZ17/DY17*100</f>
        <v>100.33680430879713</v>
      </c>
      <c r="EB17" s="157">
        <f>DZ17/DX17*100</f>
        <v>20.103453237410072</v>
      </c>
      <c r="EC17" s="157">
        <f>DS17/DL17*100-100</f>
        <v>-4.4567916667774767</v>
      </c>
      <c r="ED17" s="207">
        <f>DU17-DP17</f>
        <v>5591.4000000000087</v>
      </c>
    </row>
    <row r="18" spans="1:134" s="140" customFormat="1" ht="61.5" customHeight="1" x14ac:dyDescent="0.25">
      <c r="A18" s="168"/>
      <c r="B18" s="149" t="s">
        <v>55</v>
      </c>
      <c r="C18" s="147">
        <f>SUM(C7:C17)</f>
        <v>284370888.59584045</v>
      </c>
      <c r="D18" s="147">
        <f>SUM(D7:D17)</f>
        <v>266388774.57204041</v>
      </c>
      <c r="E18" s="147">
        <f>SUM(E7:E17)</f>
        <v>64805476.60455098</v>
      </c>
      <c r="F18" s="147">
        <f>D18/C18*100</f>
        <v>93.676527821609426</v>
      </c>
      <c r="G18" s="147">
        <f>SUM(G7:G17)</f>
        <v>49813919.941399992</v>
      </c>
      <c r="H18" s="147">
        <f>G18/E18*100</f>
        <v>76.866836803576248</v>
      </c>
      <c r="I18" s="147">
        <f t="shared" si="39"/>
        <v>17.517236095217037</v>
      </c>
      <c r="J18" s="147">
        <f>SUM(J7:J17)</f>
        <v>323851397.13834441</v>
      </c>
      <c r="K18" s="147">
        <f t="shared" ref="K18:L18" si="95">SUM(K7:K17)</f>
        <v>69399912.832102552</v>
      </c>
      <c r="L18" s="147">
        <f t="shared" si="95"/>
        <v>57245015.216600001</v>
      </c>
      <c r="M18" s="147">
        <f>L18/K18*100</f>
        <v>82.485716307874071</v>
      </c>
      <c r="N18" s="147">
        <f>L18/J18*100</f>
        <v>17.676321832308105</v>
      </c>
      <c r="O18" s="147">
        <f t="shared" si="85"/>
        <v>13.883456473849989</v>
      </c>
      <c r="P18" s="147">
        <f>SUM(P7:P17)</f>
        <v>7431095.2751999963</v>
      </c>
      <c r="Q18" s="169">
        <f t="shared" ref="Q18:V18" si="96">SUM(Q7:Q17)</f>
        <v>98205579.127803952</v>
      </c>
      <c r="R18" s="184">
        <f>SUM(R7:R17)</f>
        <v>104146883.99160001</v>
      </c>
      <c r="S18" s="147">
        <f t="shared" si="96"/>
        <v>114540455.78649999</v>
      </c>
      <c r="T18" s="147">
        <f t="shared" si="96"/>
        <v>23653772.526207533</v>
      </c>
      <c r="U18" s="147">
        <f>S18/R18*100</f>
        <v>109.97972420926034</v>
      </c>
      <c r="V18" s="147">
        <f t="shared" si="96"/>
        <v>20661687.758400001</v>
      </c>
      <c r="W18" s="147">
        <f>V18/T18*100</f>
        <v>87.350496566700258</v>
      </c>
      <c r="X18" s="147">
        <f>V18/R18*100</f>
        <v>19.838987943284479</v>
      </c>
      <c r="Y18" s="147">
        <f t="shared" ref="Y18" si="97">SUM(Y7:Y17)</f>
        <v>133758467.1231</v>
      </c>
      <c r="Z18" s="147">
        <f t="shared" ref="Z18" si="98">SUM(Z7:Z17)</f>
        <v>26949321.259982537</v>
      </c>
      <c r="AA18" s="147">
        <f t="shared" ref="AA18" si="99">SUM(AA7:AA17)</f>
        <v>25396433.592599995</v>
      </c>
      <c r="AB18" s="147">
        <f>AA18/Z18*100</f>
        <v>94.23774850430668</v>
      </c>
      <c r="AC18" s="147">
        <f>AA18/Y18*100</f>
        <v>18.986785763048005</v>
      </c>
      <c r="AD18" s="147">
        <f>Y18/R18*100-100</f>
        <v>28.432519530673943</v>
      </c>
      <c r="AE18" s="150">
        <f>SUM(AE7:AE17)</f>
        <v>4734745.8341999985</v>
      </c>
      <c r="AF18" s="188">
        <f>SUM(AF7:AF17)</f>
        <v>69110272.285600007</v>
      </c>
      <c r="AG18" s="147">
        <f t="shared" ref="AG18" si="100">SUM(AG7:AG17)</f>
        <v>78072304.247600004</v>
      </c>
      <c r="AH18" s="147">
        <f>SUM(AH7:AH17)</f>
        <v>15066594.148411753</v>
      </c>
      <c r="AI18" s="147">
        <f>AG18/AF18*100</f>
        <v>112.96772775682922</v>
      </c>
      <c r="AJ18" s="147">
        <f>SUM(AJ7:AJ17)</f>
        <v>14262442.281100001</v>
      </c>
      <c r="AK18" s="147">
        <f>AJ18/AH18*100</f>
        <v>94.662683155923986</v>
      </c>
      <c r="AL18" s="147">
        <f>AJ18/AF18*100</f>
        <v>20.637224842871529</v>
      </c>
      <c r="AM18" s="147">
        <f>SUM(AM7:AM17)</f>
        <v>83471346.707099989</v>
      </c>
      <c r="AN18" s="147">
        <f>SUM(AN7:AN17)</f>
        <v>16875226.232703418</v>
      </c>
      <c r="AO18" s="147">
        <f>BC18+BQ18+CE18+CS18+DG18</f>
        <v>16710866.799200002</v>
      </c>
      <c r="AP18" s="147">
        <f>AO18/AN18*100</f>
        <v>99.026031229229432</v>
      </c>
      <c r="AQ18" s="147">
        <f>AO18/AM18*100</f>
        <v>20.019884018210757</v>
      </c>
      <c r="AR18" s="147">
        <f>AM18/AF18*100-100</f>
        <v>20.779941890769109</v>
      </c>
      <c r="AS18" s="169">
        <f>SUM(AS7:AS17)</f>
        <v>2448424.5181</v>
      </c>
      <c r="AT18" s="184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4523213.3000093866</v>
      </c>
      <c r="AW18" s="147">
        <f t="shared" si="44"/>
        <v>104.2910337271769</v>
      </c>
      <c r="AX18" s="147">
        <f t="shared" si="101"/>
        <v>3788542.2238999992</v>
      </c>
      <c r="AY18" s="147">
        <f>AX18/AV18*100</f>
        <v>83.757761852445412</v>
      </c>
      <c r="AZ18" s="147">
        <f>AX18/AT18*100</f>
        <v>17.978994145319298</v>
      </c>
      <c r="BA18" s="147">
        <f>SUM(BA7:BA17)</f>
        <v>29554855.345999997</v>
      </c>
      <c r="BB18" s="147">
        <f t="shared" ref="BB18:BC18" si="102">SUM(BB7:BB17)</f>
        <v>5358326.4983843872</v>
      </c>
      <c r="BC18" s="147">
        <f t="shared" si="102"/>
        <v>4796444.8612000002</v>
      </c>
      <c r="BD18" s="147">
        <f>BC18/BB18*100</f>
        <v>89.513859647152856</v>
      </c>
      <c r="BE18" s="147">
        <f>BC18/BA18*100</f>
        <v>16.228957323755466</v>
      </c>
      <c r="BF18" s="147">
        <f>BA18/AT18*100-100</f>
        <v>40.256209335445533</v>
      </c>
      <c r="BG18" s="150">
        <f>BC18-AX18</f>
        <v>1007902.637300001</v>
      </c>
      <c r="BH18" s="188">
        <f>SUM(BH7:BH17)</f>
        <v>27027135.189000003</v>
      </c>
      <c r="BI18" s="147">
        <f>SUM(BI7:BI17)</f>
        <v>26393759.158899996</v>
      </c>
      <c r="BJ18" s="147">
        <f>SUM(BJ7:BJ17)</f>
        <v>5647161.1003184058</v>
      </c>
      <c r="BK18" s="147">
        <f t="shared" si="50"/>
        <v>97.656518067228276</v>
      </c>
      <c r="BL18" s="147">
        <f>SUM(BL7:BL17)</f>
        <v>5720649.2065000003</v>
      </c>
      <c r="BM18" s="147">
        <f t="shared" si="12"/>
        <v>101.30132831127221</v>
      </c>
      <c r="BN18" s="147">
        <f t="shared" si="13"/>
        <v>21.1663173565961</v>
      </c>
      <c r="BO18" s="147">
        <f>SUM(BO7:BO17)</f>
        <v>29040037.067100003</v>
      </c>
      <c r="BP18" s="147">
        <f>SUM(BP7:BP17)</f>
        <v>5977426.2437600726</v>
      </c>
      <c r="BQ18" s="147">
        <f>SUM(BQ7:BQ17)</f>
        <v>6313105.7372000003</v>
      </c>
      <c r="BR18" s="147">
        <f>BQ18/BP18*100</f>
        <v>105.61578645642594</v>
      </c>
      <c r="BS18" s="147">
        <f>BQ18/BO18*100</f>
        <v>21.739317076672172</v>
      </c>
      <c r="BT18" s="147">
        <f t="shared" si="16"/>
        <v>7.4477071432981461</v>
      </c>
      <c r="BU18" s="169">
        <f t="shared" si="17"/>
        <v>592456.5307</v>
      </c>
      <c r="BV18" s="193">
        <f>SUM(BV7:BV17)</f>
        <v>13846204.742999999</v>
      </c>
      <c r="BW18" s="150">
        <f t="shared" ref="BW18:BX18" si="103">SUM(BW7:BW17)</f>
        <v>22356875.21140001</v>
      </c>
      <c r="BX18" s="150">
        <f t="shared" si="103"/>
        <v>3162669.0888306978</v>
      </c>
      <c r="BY18" s="150">
        <f>BW18/BV18*100</f>
        <v>161.4657274420459</v>
      </c>
      <c r="BZ18" s="150">
        <f>SUM(BZ7:BZ17)</f>
        <v>3311546.3888000008</v>
      </c>
      <c r="CA18" s="150">
        <f>BZ18/BX18*100</f>
        <v>104.70733092169139</v>
      </c>
      <c r="CB18" s="150">
        <f>BZ18/BV18*100</f>
        <v>23.916636004347442</v>
      </c>
      <c r="CC18" s="150">
        <f t="shared" ref="CC18:CE18" si="104">SUM(CC7:CC17)</f>
        <v>17472626.225000001</v>
      </c>
      <c r="CD18" s="150">
        <f t="shared" si="104"/>
        <v>3783092.8846640321</v>
      </c>
      <c r="CE18" s="150">
        <f t="shared" si="104"/>
        <v>4078208.1623</v>
      </c>
      <c r="CF18" s="150">
        <f>CE18/CD18*100</f>
        <v>107.80089959811221</v>
      </c>
      <c r="CG18" s="150">
        <f>CE18/CC18*100</f>
        <v>23.340556306669345</v>
      </c>
      <c r="CH18" s="150">
        <f>CC18/BV18*100-100</f>
        <v>26.190725540392961</v>
      </c>
      <c r="CI18" s="150">
        <f>CE18-BZ18</f>
        <v>766661.7734999992</v>
      </c>
      <c r="CJ18" s="198">
        <f t="shared" ref="CJ18" si="105">SUM(CJ7:CJ17)</f>
        <v>1188984.8</v>
      </c>
      <c r="CK18" s="150">
        <f t="shared" ref="CK18" si="106">SUM(CK7:CK17)</f>
        <v>1460772.209</v>
      </c>
      <c r="CL18" s="150">
        <f t="shared" ref="CL18:CN18" si="107">SUM(CL7:CL17)</f>
        <v>274055.26086956519</v>
      </c>
      <c r="CM18" s="150">
        <f>CK18/CJ18*100</f>
        <v>122.85877910297928</v>
      </c>
      <c r="CN18" s="150">
        <f t="shared" si="107"/>
        <v>343795.05</v>
      </c>
      <c r="CO18" s="150">
        <f>CN18/CL18*100</f>
        <v>125.44734551314707</v>
      </c>
      <c r="CP18" s="150">
        <f>CN18/CJ18*100</f>
        <v>28.915007996738058</v>
      </c>
      <c r="CQ18" s="150">
        <f t="shared" ref="CQ18" si="108">SUM(CQ7:CQ17)</f>
        <v>1222492.8</v>
      </c>
      <c r="CR18" s="150">
        <f t="shared" ref="CR18" si="109">SUM(CR7:CR17)</f>
        <v>278593.21086956526</v>
      </c>
      <c r="CS18" s="150">
        <f t="shared" ref="CS18" si="110">SUM(CS7:CS17)</f>
        <v>324097.8</v>
      </c>
      <c r="CT18" s="150">
        <f>CS18/CR18*100</f>
        <v>116.33370353441224</v>
      </c>
      <c r="CU18" s="150">
        <f>CS18/CQ18*100</f>
        <v>26.511223624384535</v>
      </c>
      <c r="CV18" s="150">
        <f>CQ18/CJ18*100-100</f>
        <v>2.8182025539771303</v>
      </c>
      <c r="CW18" s="169">
        <f>CS18-CN18</f>
        <v>-19697.25</v>
      </c>
      <c r="CX18" s="193">
        <f t="shared" ref="CX18" si="111">SUM(CX7:CX17)</f>
        <v>5975899.8446000004</v>
      </c>
      <c r="CY18" s="150">
        <f t="shared" ref="CY18" si="112">SUM(CY7:CY17)</f>
        <v>5884641.285099999</v>
      </c>
      <c r="CZ18" s="150">
        <f t="shared" ref="CZ18:DB18" si="113">SUM(CZ7:CZ17)</f>
        <v>1459495.3983836956</v>
      </c>
      <c r="DA18" s="150">
        <f>CY18/CX18*100</f>
        <v>98.472890077258143</v>
      </c>
      <c r="DB18" s="150">
        <f t="shared" si="113"/>
        <v>1097909.4119000002</v>
      </c>
      <c r="DC18" s="150">
        <f>DB18/CZ18*100</f>
        <v>75.225273962211162</v>
      </c>
      <c r="DD18" s="150">
        <f>DB18/CX18*100</f>
        <v>18.372286023034732</v>
      </c>
      <c r="DE18" s="150">
        <f>SUM(DE7:DE17)</f>
        <v>6181335.2690000003</v>
      </c>
      <c r="DF18" s="150">
        <f t="shared" ref="DF18:DG18" si="114">SUM(DF7:DF17)</f>
        <v>1477787.395025362</v>
      </c>
      <c r="DG18" s="150">
        <f t="shared" si="114"/>
        <v>1199010.2385000002</v>
      </c>
      <c r="DH18" s="150">
        <f>DG18/DF18*100</f>
        <v>81.135503153985326</v>
      </c>
      <c r="DI18" s="150">
        <f>DG18/DE18*100</f>
        <v>19.397269138808142</v>
      </c>
      <c r="DJ18" s="150">
        <f>DE18/CX18*100-100</f>
        <v>3.437732052782593</v>
      </c>
      <c r="DK18" s="150">
        <f>DG18-DB18</f>
        <v>101100.82660000003</v>
      </c>
      <c r="DL18" s="198">
        <f t="shared" ref="DL18" si="115">SUM(DL7:DL17)</f>
        <v>25852808.148000002</v>
      </c>
      <c r="DM18" s="150">
        <f t="shared" ref="DM18" si="116">SUM(DM7:DM17)</f>
        <v>25693112.593400002</v>
      </c>
      <c r="DN18" s="150">
        <f t="shared" ref="DN18:DP18" si="117">SUM(DN7:DN17)</f>
        <v>7700883.8104196312</v>
      </c>
      <c r="DO18" s="150">
        <f>DM18/DL18*100</f>
        <v>99.382289329322418</v>
      </c>
      <c r="DP18" s="150">
        <f t="shared" si="117"/>
        <v>5495044.4287999999</v>
      </c>
      <c r="DQ18" s="150">
        <f>DP18/DN18*100</f>
        <v>71.356023075753527</v>
      </c>
      <c r="DR18" s="150">
        <f>DP18/DL18*100</f>
        <v>21.255116261809658</v>
      </c>
      <c r="DS18" s="150">
        <f t="shared" ref="DS18" si="118">SUM(DS7:DS17)</f>
        <v>23103644.187999997</v>
      </c>
      <c r="DT18" s="150">
        <f t="shared" ref="DT18" si="119">SUM(DT7:DT17)</f>
        <v>4843243.6417529648</v>
      </c>
      <c r="DU18" s="150">
        <f t="shared" ref="DU18" si="120">SUM(DU7:DU17)</f>
        <v>4847858.4352000002</v>
      </c>
      <c r="DV18" s="150">
        <f>DU18/DT18*100</f>
        <v>100.09528311578735</v>
      </c>
      <c r="DW18" s="150">
        <f>DU18/DS18*100</f>
        <v>20.983089921883284</v>
      </c>
      <c r="DX18" s="150">
        <f t="shared" ref="DX18" si="121">SUM(DX7:DX17)</f>
        <v>7364126.9099999992</v>
      </c>
      <c r="DY18" s="150">
        <f t="shared" ref="DY18" si="122">SUM(DY7:DY17)</f>
        <v>1500966.4810375494</v>
      </c>
      <c r="DZ18" s="150">
        <f t="shared" ref="DZ18" si="123">SUM(DZ7:DZ17)</f>
        <v>1402881.1087000002</v>
      </c>
      <c r="EA18" s="150">
        <f>DZ18/DY18*100</f>
        <v>93.46518569357076</v>
      </c>
      <c r="EB18" s="150">
        <f>DZ18/DX18*100</f>
        <v>19.050202771423997</v>
      </c>
      <c r="EC18" s="150">
        <f>DS18/DL18*100-100</f>
        <v>-10.633908487858719</v>
      </c>
      <c r="ED18" s="169">
        <f>DU18-DP18</f>
        <v>-647185.9935999997</v>
      </c>
    </row>
    <row r="19" spans="1:134" s="140" customFormat="1" ht="8.25" customHeight="1" x14ac:dyDescent="0.25">
      <c r="A19" s="170"/>
      <c r="C19" s="171"/>
      <c r="D19" s="171"/>
      <c r="E19" s="171"/>
      <c r="F19" s="171"/>
      <c r="G19" s="272"/>
      <c r="H19" s="272"/>
      <c r="I19" s="272"/>
      <c r="J19" s="172"/>
      <c r="K19" s="172"/>
      <c r="L19" s="172"/>
      <c r="M19" s="172"/>
      <c r="N19" s="172"/>
      <c r="O19" s="172"/>
      <c r="P19" s="173"/>
      <c r="Q19" s="186"/>
      <c r="R19" s="172"/>
      <c r="S19" s="173"/>
      <c r="T19" s="174"/>
      <c r="U19" s="174"/>
      <c r="V19" s="174"/>
      <c r="W19" s="174"/>
      <c r="X19" s="173"/>
      <c r="Y19" s="173"/>
      <c r="Z19" s="172"/>
      <c r="AA19" s="172"/>
      <c r="AB19" s="172"/>
      <c r="AC19" s="172"/>
      <c r="AD19" s="172"/>
      <c r="AE19" s="172"/>
      <c r="AF19" s="189"/>
      <c r="AG19" s="174"/>
      <c r="AH19" s="174"/>
      <c r="AI19" s="174"/>
      <c r="AJ19" s="175"/>
      <c r="AK19" s="175"/>
      <c r="AL19" s="175"/>
      <c r="AM19" s="175"/>
      <c r="AN19" s="175"/>
      <c r="AO19" s="175"/>
      <c r="AP19" s="172"/>
      <c r="AQ19" s="157"/>
      <c r="AR19" s="174"/>
      <c r="AS19" s="190"/>
      <c r="AT19" s="174"/>
      <c r="AU19" s="175"/>
      <c r="AV19" s="174"/>
      <c r="AW19" s="174"/>
      <c r="AX19" s="175"/>
      <c r="AY19" s="174"/>
      <c r="AZ19" s="151"/>
      <c r="BA19" s="148"/>
      <c r="BB19" s="148"/>
      <c r="BC19" s="173"/>
      <c r="BD19" s="173"/>
      <c r="BE19" s="173"/>
      <c r="BF19" s="173"/>
      <c r="BG19" s="173"/>
      <c r="BH19" s="196"/>
      <c r="BI19" s="172"/>
      <c r="BJ19" s="172"/>
      <c r="BK19" s="172"/>
      <c r="BL19" s="175"/>
      <c r="BM19" s="197"/>
      <c r="BN19" s="197"/>
      <c r="BO19" s="175"/>
      <c r="BP19" s="175"/>
      <c r="BQ19" s="175"/>
      <c r="BR19" s="173"/>
      <c r="BS19" s="173"/>
      <c r="BT19" s="173"/>
      <c r="BU19" s="186"/>
      <c r="BV19" s="173"/>
      <c r="BW19" s="173"/>
      <c r="BX19" s="173"/>
      <c r="BY19" s="173"/>
      <c r="BZ19" s="176"/>
      <c r="CA19" s="176"/>
      <c r="CC19" s="176"/>
      <c r="CD19" s="176"/>
      <c r="CE19" s="176"/>
      <c r="CJ19" s="199"/>
      <c r="CK19" s="176"/>
      <c r="CL19" s="176"/>
      <c r="CN19" s="176"/>
      <c r="CQ19" s="176"/>
      <c r="CR19" s="176"/>
      <c r="CS19" s="176"/>
      <c r="CW19" s="177"/>
      <c r="CX19" s="176"/>
      <c r="CY19" s="176"/>
      <c r="CZ19" s="176"/>
      <c r="DB19" s="176"/>
      <c r="DE19" s="176"/>
      <c r="DF19" s="176"/>
      <c r="DG19" s="176"/>
      <c r="DL19" s="199"/>
      <c r="DM19" s="176"/>
      <c r="DN19" s="176"/>
      <c r="DP19" s="176"/>
      <c r="DS19" s="176"/>
      <c r="DT19" s="176"/>
      <c r="DU19" s="176"/>
      <c r="DX19" s="176"/>
      <c r="DY19" s="176"/>
      <c r="DZ19" s="176"/>
      <c r="ED19" s="177"/>
    </row>
    <row r="20" spans="1:134" s="140" customFormat="1" ht="56.25" customHeight="1" thickBot="1" x14ac:dyDescent="0.3">
      <c r="A20" s="178"/>
      <c r="B20" s="179" t="s">
        <v>128</v>
      </c>
      <c r="C20" s="180">
        <f>C18-C7</f>
        <v>171172022.39584044</v>
      </c>
      <c r="D20" s="180">
        <f>D18-D7</f>
        <v>155989799.81304044</v>
      </c>
      <c r="E20" s="180">
        <f>E18-E7</f>
        <v>39014240.604550973</v>
      </c>
      <c r="F20" s="180">
        <f>D20/C20*100</f>
        <v>91.130429862135614</v>
      </c>
      <c r="G20" s="180">
        <f>G18-G7</f>
        <v>30438405.241399989</v>
      </c>
      <c r="H20" s="180">
        <f>G20/E20*100</f>
        <v>78.018704887592705</v>
      </c>
      <c r="I20" s="180">
        <f>G20/C20*100</f>
        <v>17.782348315667068</v>
      </c>
      <c r="J20" s="180">
        <f>J18-J7</f>
        <v>164451642.93834442</v>
      </c>
      <c r="K20" s="180">
        <f t="shared" ref="K20:L20" si="124">K18-K7</f>
        <v>39267869.632102549</v>
      </c>
      <c r="L20" s="180">
        <f t="shared" si="124"/>
        <v>33095958.716600001</v>
      </c>
      <c r="M20" s="180">
        <f>L20/K20*100</f>
        <v>84.282542003610899</v>
      </c>
      <c r="N20" s="180">
        <f>L20/J20*100</f>
        <v>20.125039875100679</v>
      </c>
      <c r="O20" s="180">
        <f>J20/C20*100-100</f>
        <v>-3.9260968956450881</v>
      </c>
      <c r="P20" s="180">
        <f>P18-P7</f>
        <v>2657553.4751999993</v>
      </c>
      <c r="Q20" s="182">
        <f>Q18-Q7</f>
        <v>88655564.357586175</v>
      </c>
      <c r="R20" s="185">
        <f>R18-R7</f>
        <v>41229569.091600001</v>
      </c>
      <c r="S20" s="180">
        <f t="shared" ref="S20" si="125">S18-S7</f>
        <v>43376889.627499998</v>
      </c>
      <c r="T20" s="180">
        <f>T18-T7</f>
        <v>8797721.226207532</v>
      </c>
      <c r="U20" s="180">
        <f>S20/R20*100</f>
        <v>105.2082051382329</v>
      </c>
      <c r="V20" s="180">
        <f>V18-V7</f>
        <v>8359895.6583999991</v>
      </c>
      <c r="W20" s="180">
        <f>V20/T20*100</f>
        <v>95.023420763739423</v>
      </c>
      <c r="X20" s="180">
        <f>V20/R20*100</f>
        <v>20.276456539787656</v>
      </c>
      <c r="Y20" s="180">
        <f>Y18-Y7</f>
        <v>43539407.223099992</v>
      </c>
      <c r="Z20" s="180">
        <f t="shared" ref="Z20:AA20" si="126">Z18-Z7</f>
        <v>9928907.359982539</v>
      </c>
      <c r="AA20" s="180">
        <f t="shared" si="126"/>
        <v>9343194.4925999958</v>
      </c>
      <c r="AB20" s="180">
        <f>AA20/Z20*100</f>
        <v>94.100933303666423</v>
      </c>
      <c r="AC20" s="180">
        <f>AA20/Y20*100</f>
        <v>21.459167886059159</v>
      </c>
      <c r="AD20" s="180">
        <f>Y20/R20*100-100</f>
        <v>5.6023824221111909</v>
      </c>
      <c r="AE20" s="181">
        <f>AE18-AE7</f>
        <v>983298.83420000039</v>
      </c>
      <c r="AF20" s="191">
        <f>AF18-AF7</f>
        <v>28598726.985600002</v>
      </c>
      <c r="AG20" s="180">
        <f t="shared" ref="AG20" si="127">AG18-AG7</f>
        <v>29620635.788600005</v>
      </c>
      <c r="AH20" s="180">
        <f>AH18-AH7</f>
        <v>6892082.3484117519</v>
      </c>
      <c r="AI20" s="180">
        <f>AG20/AF20*100</f>
        <v>103.57326675244865</v>
      </c>
      <c r="AJ20" s="180">
        <f>AJ18-AJ7</f>
        <v>6445702.3811000017</v>
      </c>
      <c r="AK20" s="180">
        <f>AJ20/AH20*100</f>
        <v>93.523293182725581</v>
      </c>
      <c r="AL20" s="180">
        <f>AJ20/AF20*100</f>
        <v>22.538424120575488</v>
      </c>
      <c r="AM20" s="180">
        <f>AM18-AM7</f>
        <v>32444541.607099995</v>
      </c>
      <c r="AN20" s="180">
        <f>AN18-AN7</f>
        <v>7477207.9327034168</v>
      </c>
      <c r="AO20" s="180">
        <f>BC20+BQ20+CE20+CS20+DG20</f>
        <v>6850494.3992000008</v>
      </c>
      <c r="AP20" s="180">
        <f>AO20/AN20*100</f>
        <v>91.6183481970278</v>
      </c>
      <c r="AQ20" s="180">
        <f t="shared" ref="AQ20" si="128">AO20/AM20*100</f>
        <v>21.114474299433081</v>
      </c>
      <c r="AR20" s="180">
        <f>AM20/AF20*100-100</f>
        <v>13.44750283268354</v>
      </c>
      <c r="AS20" s="182">
        <f>AS18-AS7</f>
        <v>404792.01810000092</v>
      </c>
      <c r="AT20" s="185">
        <f>AT18-AT7</f>
        <v>8202469.6090000011</v>
      </c>
      <c r="AU20" s="180">
        <f t="shared" ref="AU20:AV20" si="129">AU18-AU7</f>
        <v>8442098.4831999987</v>
      </c>
      <c r="AV20" s="180">
        <f t="shared" si="129"/>
        <v>2201113.3000093866</v>
      </c>
      <c r="AW20" s="180">
        <f>AU20/AT20*100</f>
        <v>102.92142349344482</v>
      </c>
      <c r="AX20" s="180">
        <f>AX18-AX7</f>
        <v>1908018.9238999994</v>
      </c>
      <c r="AY20" s="180">
        <f>AX20/AV20*100</f>
        <v>86.684266725018773</v>
      </c>
      <c r="AZ20" s="180">
        <f>AX20/AT20*100</f>
        <v>23.261517748343287</v>
      </c>
      <c r="BA20" s="180">
        <f>BA18-BA7</f>
        <v>10359855.546</v>
      </c>
      <c r="BB20" s="180">
        <f>BB18-BB7</f>
        <v>2095176.4983843868</v>
      </c>
      <c r="BC20" s="180">
        <f t="shared" ref="BC20" si="130">BC18-BC7</f>
        <v>1589921.5612000003</v>
      </c>
      <c r="BD20" s="180">
        <f>BC20/BB20*100</f>
        <v>75.884850867027481</v>
      </c>
      <c r="BE20" s="180">
        <f>BC20/BA20*100</f>
        <v>15.346947205396877</v>
      </c>
      <c r="BF20" s="180">
        <f>BA20/AT20*100-100</f>
        <v>26.301663277518855</v>
      </c>
      <c r="BG20" s="181">
        <f>BC20-AX20</f>
        <v>-318097.36269999901</v>
      </c>
      <c r="BH20" s="191">
        <f>BH18-BH7</f>
        <v>13731428.789000003</v>
      </c>
      <c r="BI20" s="180">
        <f>BI18-BI7</f>
        <v>13629153.558899997</v>
      </c>
      <c r="BJ20" s="180">
        <f>BJ18-BJ7</f>
        <v>3222371.1003184058</v>
      </c>
      <c r="BK20" s="180">
        <f>+BI20/BH20*100</f>
        <v>99.255174157973016</v>
      </c>
      <c r="BL20" s="180">
        <f>BL18-BL7</f>
        <v>3013646.4065000005</v>
      </c>
      <c r="BM20" s="180">
        <f>BL20/BJ20*100</f>
        <v>93.522636365570037</v>
      </c>
      <c r="BN20" s="180">
        <f>BL20/BH20*100</f>
        <v>21.947070860638902</v>
      </c>
      <c r="BO20" s="180">
        <f>BO18-BO7</f>
        <v>15059309.267100003</v>
      </c>
      <c r="BP20" s="180">
        <f>BP18-BP7</f>
        <v>3530799.1437600725</v>
      </c>
      <c r="BQ20" s="180">
        <f>BQ18-BQ7</f>
        <v>3266804.3372000004</v>
      </c>
      <c r="BR20" s="180">
        <f>BQ20/BP20*100</f>
        <v>92.523086252962699</v>
      </c>
      <c r="BS20" s="180">
        <f>BQ20/BO20*100</f>
        <v>21.692922824401855</v>
      </c>
      <c r="BT20" s="180">
        <f>BO20/BH20*100-100</f>
        <v>9.670373698939045</v>
      </c>
      <c r="BU20" s="182">
        <f>BQ20-BL20</f>
        <v>253157.93069999991</v>
      </c>
      <c r="BV20" s="194">
        <f>BV18-BV7</f>
        <v>2276585.6429999992</v>
      </c>
      <c r="BW20" s="181">
        <f t="shared" ref="BW20:BX20" si="131">BW18-BW7</f>
        <v>2841435.0114000067</v>
      </c>
      <c r="BX20" s="181">
        <f t="shared" si="131"/>
        <v>399013.68883069791</v>
      </c>
      <c r="BY20" s="181">
        <f>BW20/BV20*100</f>
        <v>124.81125057327824</v>
      </c>
      <c r="BZ20" s="181">
        <f>BZ18-BZ7</f>
        <v>678013.88880000077</v>
      </c>
      <c r="CA20" s="181">
        <f>BZ20/BX20*100</f>
        <v>169.92246325856831</v>
      </c>
      <c r="CB20" s="181">
        <f>BZ20/BV20*100</f>
        <v>29.782050628525418</v>
      </c>
      <c r="CC20" s="181">
        <f t="shared" ref="CC20:CE20" si="132">CC18-CC7</f>
        <v>2482537.5250000022</v>
      </c>
      <c r="CD20" s="181">
        <f t="shared" si="132"/>
        <v>742762.08466403186</v>
      </c>
      <c r="CE20" s="181">
        <f t="shared" si="132"/>
        <v>1085658.2622999996</v>
      </c>
      <c r="CF20" s="181">
        <f>CE20/CD20*100</f>
        <v>146.16500824635756</v>
      </c>
      <c r="CG20" s="181">
        <f>CE20/CC20*100</f>
        <v>43.731796654312348</v>
      </c>
      <c r="CH20" s="181">
        <f>CC20/BV20*100-100</f>
        <v>9.04652467756965</v>
      </c>
      <c r="CI20" s="181">
        <f>CE20-BZ20</f>
        <v>407644.37349999882</v>
      </c>
      <c r="CJ20" s="200">
        <f t="shared" ref="CJ20:CL20" si="133">CJ18-CJ7</f>
        <v>604776.20000000007</v>
      </c>
      <c r="CK20" s="181">
        <f t="shared" si="133"/>
        <v>699768.25</v>
      </c>
      <c r="CL20" s="181">
        <f t="shared" si="133"/>
        <v>140055.26086956519</v>
      </c>
      <c r="CM20" s="181">
        <f>CK20/CJ20*100</f>
        <v>115.70697557212071</v>
      </c>
      <c r="CN20" s="181">
        <f t="shared" ref="CN20" si="134">CN18-CN7</f>
        <v>170854.25</v>
      </c>
      <c r="CO20" s="181">
        <f>CN20/CL20*100</f>
        <v>121.99059781061577</v>
      </c>
      <c r="CP20" s="181">
        <f>CN20/CJ20*100</f>
        <v>28.250822370324759</v>
      </c>
      <c r="CQ20" s="181">
        <f t="shared" ref="CQ20" si="135">CQ18-CQ7</f>
        <v>632492.80000000005</v>
      </c>
      <c r="CR20" s="181">
        <f>CR18-CR7</f>
        <v>143393.21086956526</v>
      </c>
      <c r="CS20" s="181">
        <f>CS18-CS7</f>
        <v>148281.09999999998</v>
      </c>
      <c r="CT20" s="181">
        <f>CS20/CR20*100</f>
        <v>103.40873120895584</v>
      </c>
      <c r="CU20" s="181">
        <f>CS20/CQ20*100</f>
        <v>23.443919045402566</v>
      </c>
      <c r="CV20" s="181">
        <f>CQ20/CJ20*100-100</f>
        <v>4.5829515116500943</v>
      </c>
      <c r="CW20" s="182">
        <f>CS20-CN20</f>
        <v>-22573.150000000023</v>
      </c>
      <c r="CX20" s="194">
        <f t="shared" ref="CX20:CZ20" si="136">CX18-CX7</f>
        <v>3783466.7446000003</v>
      </c>
      <c r="CY20" s="181">
        <f t="shared" si="136"/>
        <v>4008180.4850999992</v>
      </c>
      <c r="CZ20" s="181">
        <f t="shared" si="136"/>
        <v>929528.99838369561</v>
      </c>
      <c r="DA20" s="181">
        <f>CY20/CX20*100</f>
        <v>105.93936079445456</v>
      </c>
      <c r="DB20" s="181">
        <f>DB18-DB7</f>
        <v>675168.91190000006</v>
      </c>
      <c r="DC20" s="181">
        <f>DB20/CZ20*100</f>
        <v>72.63559427129357</v>
      </c>
      <c r="DD20" s="181">
        <f>DB20/CX20*100</f>
        <v>17.84524504843721</v>
      </c>
      <c r="DE20" s="181">
        <f>DE18-DE7</f>
        <v>3910346.4690000005</v>
      </c>
      <c r="DF20" s="181">
        <f>DF18-DF7</f>
        <v>965076.99502536212</v>
      </c>
      <c r="DG20" s="181">
        <f>DG18-DG7</f>
        <v>759829.13850000023</v>
      </c>
      <c r="DH20" s="181">
        <f>DG20/DF20*100</f>
        <v>78.732488953384689</v>
      </c>
      <c r="DI20" s="181">
        <f>DG20/DE20*100</f>
        <v>19.431248471809013</v>
      </c>
      <c r="DJ20" s="181">
        <f>DE20/CX20*100-100</f>
        <v>3.3535308478947314</v>
      </c>
      <c r="DK20" s="181">
        <f>DG20-DB20</f>
        <v>84660.226600000169</v>
      </c>
      <c r="DL20" s="200">
        <f t="shared" ref="DL20:DN20" si="137">DL18-DL7</f>
        <v>7662625.6480000019</v>
      </c>
      <c r="DM20" s="181">
        <f t="shared" si="137"/>
        <v>7772761.5934000015</v>
      </c>
      <c r="DN20" s="181">
        <f t="shared" si="137"/>
        <v>1655639.3104196312</v>
      </c>
      <c r="DO20" s="181">
        <f>DM20/DL20*100</f>
        <v>101.43731340221149</v>
      </c>
      <c r="DP20" s="181">
        <f t="shared" ref="DP20" si="138">DP18-DP7</f>
        <v>1662364.3287999998</v>
      </c>
      <c r="DQ20" s="181">
        <f>DP20/DN20*100</f>
        <v>100.40618861475717</v>
      </c>
      <c r="DR20" s="181">
        <f>DP20/DL20*100</f>
        <v>21.694447897684892</v>
      </c>
      <c r="DS20" s="181">
        <f t="shared" ref="DS20:DU20" si="139">DS18-DS7</f>
        <v>8131085.487999998</v>
      </c>
      <c r="DT20" s="181">
        <f t="shared" si="139"/>
        <v>1864965.1417529648</v>
      </c>
      <c r="DU20" s="181">
        <f t="shared" si="139"/>
        <v>1739816.5352000003</v>
      </c>
      <c r="DV20" s="181">
        <f>DU20/DT20*100</f>
        <v>93.289493527190984</v>
      </c>
      <c r="DW20" s="181">
        <f>DU20/DS20*100</f>
        <v>21.397100519575805</v>
      </c>
      <c r="DX20" s="181">
        <f t="shared" ref="DX20:DY20" si="140">DX18-DX7</f>
        <v>3401921.8099999996</v>
      </c>
      <c r="DY20" s="181">
        <f t="shared" si="140"/>
        <v>787769.6810375494</v>
      </c>
      <c r="DZ20" s="181">
        <f>DZ18-DZ7</f>
        <v>708598.30870000017</v>
      </c>
      <c r="EA20" s="181">
        <f>DZ20/DY20*100</f>
        <v>89.949934067876953</v>
      </c>
      <c r="EB20" s="181">
        <f>DZ20/DX20*100</f>
        <v>20.829353179637021</v>
      </c>
      <c r="EC20" s="181">
        <f>DS20/DL20*100-100</f>
        <v>6.1135681360378982</v>
      </c>
      <c r="ED20" s="182">
        <f>DU20-DP20</f>
        <v>77452.20640000049</v>
      </c>
    </row>
    <row r="24" spans="1:134" x14ac:dyDescent="0.3"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  <c r="BI24" s="213"/>
      <c r="BJ24" s="213"/>
      <c r="BK24" s="213"/>
      <c r="BL24" s="213"/>
      <c r="BM24" s="213"/>
      <c r="BN24" s="213"/>
      <c r="BO24" s="213"/>
      <c r="BP24" s="213"/>
      <c r="BQ24" s="213"/>
      <c r="BR24" s="213"/>
      <c r="BS24" s="213"/>
      <c r="BT24" s="213"/>
      <c r="BU24" s="213"/>
      <c r="BV24" s="213"/>
      <c r="BW24" s="213"/>
      <c r="BX24" s="213"/>
      <c r="BY24" s="213"/>
      <c r="BZ24" s="213"/>
      <c r="CA24" s="213"/>
      <c r="CB24" s="213"/>
      <c r="CC24" s="213"/>
      <c r="CD24" s="213"/>
      <c r="CE24" s="213"/>
      <c r="CF24" s="213"/>
      <c r="CG24" s="213"/>
      <c r="CH24" s="213"/>
      <c r="CI24" s="213"/>
      <c r="CJ24" s="213"/>
      <c r="CK24" s="213"/>
      <c r="CL24" s="213"/>
      <c r="CM24" s="213"/>
      <c r="CN24" s="213"/>
      <c r="CO24" s="213"/>
      <c r="CP24" s="213"/>
      <c r="CQ24" s="213"/>
      <c r="CR24" s="213"/>
      <c r="CS24" s="213"/>
      <c r="CT24" s="213"/>
      <c r="CU24" s="213"/>
      <c r="CV24" s="213"/>
      <c r="CW24" s="213"/>
      <c r="CX24" s="213"/>
      <c r="CY24" s="213"/>
      <c r="CZ24" s="213"/>
      <c r="DA24" s="213"/>
      <c r="DB24" s="213"/>
      <c r="DC24" s="213"/>
      <c r="DD24" s="213"/>
      <c r="DE24" s="213"/>
      <c r="DF24" s="213"/>
      <c r="DG24" s="213"/>
      <c r="DH24" s="213"/>
      <c r="DI24" s="213"/>
      <c r="DJ24" s="213"/>
      <c r="DK24" s="213"/>
      <c r="DL24" s="213"/>
      <c r="DM24" s="213"/>
      <c r="DN24" s="213"/>
      <c r="DO24" s="213"/>
      <c r="DP24" s="213"/>
      <c r="DQ24" s="213"/>
      <c r="DR24" s="213"/>
      <c r="DS24" s="213"/>
      <c r="DT24" s="213"/>
      <c r="DU24" s="213"/>
      <c r="DV24" s="213"/>
      <c r="DW24" s="213"/>
      <c r="DX24" s="213"/>
      <c r="DY24" s="213"/>
      <c r="DZ24" s="213"/>
      <c r="EA24" s="213"/>
      <c r="EB24" s="213"/>
      <c r="EC24" s="213"/>
      <c r="ED24" s="213"/>
    </row>
  </sheetData>
  <mergeCells count="62">
    <mergeCell ref="G19:I19"/>
    <mergeCell ref="CC5:CG5"/>
    <mergeCell ref="CH5:CH6"/>
    <mergeCell ref="BV5:CB5"/>
    <mergeCell ref="CV5:CV6"/>
    <mergeCell ref="BO5:BS5"/>
    <mergeCell ref="AS5:AS6"/>
    <mergeCell ref="BU5:BU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R19:V19">
    <cfRule type="cellIs" dxfId="2" priority="1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AD7:AD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78" t="s">
        <v>5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79" t="s">
        <v>102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80" t="s">
        <v>4</v>
      </c>
      <c r="P3" s="280"/>
      <c r="Q3" s="280"/>
      <c r="R3" s="280"/>
      <c r="S3" s="11"/>
      <c r="T3" s="11"/>
      <c r="U3" s="11"/>
      <c r="V3" s="11"/>
      <c r="W3" s="11"/>
      <c r="X3" s="11"/>
      <c r="Y3" s="280"/>
      <c r="Z3" s="280"/>
      <c r="AA3" s="280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49" t="s">
        <v>1</v>
      </c>
      <c r="C4" s="292" t="s">
        <v>6</v>
      </c>
      <c r="D4" s="289" t="s">
        <v>7</v>
      </c>
      <c r="E4" s="289" t="s">
        <v>8</v>
      </c>
      <c r="F4" s="360" t="s">
        <v>9</v>
      </c>
      <c r="G4" s="360"/>
      <c r="H4" s="361"/>
      <c r="I4" s="366" t="s">
        <v>10</v>
      </c>
      <c r="J4" s="366"/>
      <c r="K4" s="367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  <c r="BD4" s="291"/>
      <c r="BE4" s="291"/>
      <c r="BF4" s="12"/>
      <c r="BG4" s="354" t="s">
        <v>11</v>
      </c>
      <c r="BH4" s="355"/>
      <c r="BI4" s="291"/>
      <c r="BJ4" s="291"/>
      <c r="BK4" s="291"/>
      <c r="BL4" s="291"/>
      <c r="BM4" s="291"/>
      <c r="BN4" s="291"/>
      <c r="BO4" s="291"/>
      <c r="BP4" s="291"/>
      <c r="BQ4" s="291"/>
      <c r="BR4" s="291"/>
      <c r="BS4" s="291"/>
      <c r="BT4" s="12"/>
      <c r="BU4" s="12"/>
      <c r="BV4" s="12"/>
      <c r="BW4" s="315" t="s">
        <v>12</v>
      </c>
      <c r="BX4" s="316"/>
    </row>
    <row r="5" spans="2:80" ht="18" customHeight="1" x14ac:dyDescent="0.2">
      <c r="B5" s="349"/>
      <c r="C5" s="292"/>
      <c r="D5" s="290"/>
      <c r="E5" s="290"/>
      <c r="F5" s="362"/>
      <c r="G5" s="362"/>
      <c r="H5" s="363"/>
      <c r="I5" s="368"/>
      <c r="J5" s="368"/>
      <c r="K5" s="369"/>
      <c r="L5" s="375" t="s">
        <v>13</v>
      </c>
      <c r="M5" s="376"/>
      <c r="N5" s="376"/>
      <c r="O5" s="376"/>
      <c r="P5" s="376"/>
      <c r="Q5" s="376"/>
      <c r="R5" s="376"/>
      <c r="S5" s="376"/>
      <c r="T5" s="376"/>
      <c r="U5" s="376"/>
      <c r="V5" s="376"/>
      <c r="W5" s="376"/>
      <c r="X5" s="376"/>
      <c r="Y5" s="376"/>
      <c r="Z5" s="376"/>
      <c r="AA5" s="376"/>
      <c r="AB5" s="376"/>
      <c r="AC5" s="376"/>
      <c r="AD5" s="376"/>
      <c r="AE5" s="376"/>
      <c r="AF5" s="376"/>
      <c r="AG5" s="376"/>
      <c r="AH5" s="376"/>
      <c r="AI5" s="376"/>
      <c r="AJ5" s="376"/>
      <c r="AK5" s="376"/>
      <c r="AL5" s="376"/>
      <c r="AM5" s="377"/>
      <c r="AN5" s="353"/>
      <c r="AO5" s="353"/>
      <c r="AP5" s="353"/>
      <c r="AQ5" s="353"/>
      <c r="AR5" s="353"/>
      <c r="AS5" s="353"/>
      <c r="AT5" s="353"/>
      <c r="AU5" s="353"/>
      <c r="AV5" s="329"/>
      <c r="AW5" s="330"/>
      <c r="AX5" s="330"/>
      <c r="AY5" s="330"/>
      <c r="AZ5" s="330"/>
      <c r="BA5" s="330"/>
      <c r="BB5" s="330"/>
      <c r="BC5" s="330"/>
      <c r="BD5" s="330"/>
      <c r="BE5" s="331"/>
      <c r="BF5" s="322" t="s">
        <v>15</v>
      </c>
      <c r="BG5" s="356"/>
      <c r="BH5" s="357"/>
      <c r="BI5" s="329" t="s">
        <v>14</v>
      </c>
      <c r="BJ5" s="330"/>
      <c r="BK5" s="330"/>
      <c r="BL5" s="331"/>
      <c r="BM5" s="321"/>
      <c r="BN5" s="338"/>
      <c r="BO5" s="40"/>
      <c r="BP5" s="321"/>
      <c r="BQ5" s="321"/>
      <c r="BR5" s="321"/>
      <c r="BS5" s="321"/>
      <c r="BT5" s="321"/>
      <c r="BU5" s="321"/>
      <c r="BV5" s="322" t="s">
        <v>16</v>
      </c>
      <c r="BW5" s="317"/>
      <c r="BX5" s="318"/>
    </row>
    <row r="6" spans="2:80" ht="37.5" customHeight="1" x14ac:dyDescent="0.2">
      <c r="B6" s="349"/>
      <c r="C6" s="292"/>
      <c r="D6" s="290"/>
      <c r="E6" s="290"/>
      <c r="F6" s="362"/>
      <c r="G6" s="362"/>
      <c r="H6" s="363"/>
      <c r="I6" s="368"/>
      <c r="J6" s="368"/>
      <c r="K6" s="369"/>
      <c r="L6" s="372" t="s">
        <v>17</v>
      </c>
      <c r="M6" s="373"/>
      <c r="N6" s="373"/>
      <c r="O6" s="373"/>
      <c r="P6" s="373"/>
      <c r="Q6" s="373"/>
      <c r="R6" s="374"/>
      <c r="S6" s="281" t="s">
        <v>73</v>
      </c>
      <c r="T6" s="281" t="s">
        <v>66</v>
      </c>
      <c r="U6" s="289" t="s">
        <v>67</v>
      </c>
      <c r="V6" s="284" t="s">
        <v>72</v>
      </c>
      <c r="W6" s="284" t="s">
        <v>18</v>
      </c>
      <c r="X6" s="284" t="s">
        <v>42</v>
      </c>
      <c r="Y6" s="295" t="s">
        <v>19</v>
      </c>
      <c r="Z6" s="295"/>
      <c r="AA6" s="296"/>
      <c r="AB6" s="281" t="s">
        <v>68</v>
      </c>
      <c r="AC6" s="281" t="s">
        <v>66</v>
      </c>
      <c r="AD6" s="289" t="s">
        <v>67</v>
      </c>
      <c r="AE6" s="284" t="s">
        <v>61</v>
      </c>
      <c r="AF6" s="284" t="s">
        <v>18</v>
      </c>
      <c r="AG6" s="284" t="s">
        <v>43</v>
      </c>
      <c r="AH6" s="378" t="s">
        <v>20</v>
      </c>
      <c r="AI6" s="379"/>
      <c r="AJ6" s="295" t="s">
        <v>69</v>
      </c>
      <c r="AK6" s="296"/>
      <c r="AL6" s="295" t="s">
        <v>21</v>
      </c>
      <c r="AM6" s="296"/>
      <c r="AN6" s="384" t="s">
        <v>36</v>
      </c>
      <c r="AO6" s="385"/>
      <c r="AP6" s="390" t="s">
        <v>22</v>
      </c>
      <c r="AQ6" s="321"/>
      <c r="AR6" s="321"/>
      <c r="AS6" s="321"/>
      <c r="AT6" s="321"/>
      <c r="AU6" s="338"/>
      <c r="AV6" s="399" t="s">
        <v>23</v>
      </c>
      <c r="AW6" s="400"/>
      <c r="AX6" s="307" t="s">
        <v>24</v>
      </c>
      <c r="AY6" s="308"/>
      <c r="AZ6" s="390" t="s">
        <v>25</v>
      </c>
      <c r="BA6" s="321"/>
      <c r="BB6" s="321"/>
      <c r="BC6" s="338"/>
      <c r="BD6" s="307" t="s">
        <v>26</v>
      </c>
      <c r="BE6" s="308"/>
      <c r="BF6" s="322"/>
      <c r="BG6" s="356"/>
      <c r="BH6" s="357"/>
      <c r="BI6" s="323" t="s">
        <v>62</v>
      </c>
      <c r="BJ6" s="324"/>
      <c r="BK6" s="332" t="s">
        <v>63</v>
      </c>
      <c r="BL6" s="333"/>
      <c r="BM6" s="339" t="s">
        <v>59</v>
      </c>
      <c r="BN6" s="333"/>
      <c r="BO6" s="313" t="s">
        <v>65</v>
      </c>
      <c r="BP6" s="343" t="s">
        <v>70</v>
      </c>
      <c r="BQ6" s="344"/>
      <c r="BR6" s="301" t="s">
        <v>27</v>
      </c>
      <c r="BS6" s="302"/>
      <c r="BT6" s="307" t="s">
        <v>26</v>
      </c>
      <c r="BU6" s="308"/>
      <c r="BV6" s="322"/>
      <c r="BW6" s="317"/>
      <c r="BX6" s="318"/>
    </row>
    <row r="7" spans="2:80" ht="34.5" customHeight="1" x14ac:dyDescent="0.2">
      <c r="B7" s="349"/>
      <c r="C7" s="292"/>
      <c r="D7" s="290"/>
      <c r="E7" s="290"/>
      <c r="F7" s="362"/>
      <c r="G7" s="362"/>
      <c r="H7" s="363"/>
      <c r="I7" s="368"/>
      <c r="J7" s="368"/>
      <c r="K7" s="369"/>
      <c r="L7" s="295" t="s">
        <v>28</v>
      </c>
      <c r="M7" s="295"/>
      <c r="N7" s="296"/>
      <c r="O7" s="295" t="s">
        <v>29</v>
      </c>
      <c r="P7" s="295"/>
      <c r="Q7" s="295"/>
      <c r="R7" s="296"/>
      <c r="S7" s="282"/>
      <c r="T7" s="282"/>
      <c r="U7" s="290"/>
      <c r="V7" s="285"/>
      <c r="W7" s="287"/>
      <c r="X7" s="294"/>
      <c r="Y7" s="297"/>
      <c r="Z7" s="297"/>
      <c r="AA7" s="298"/>
      <c r="AB7" s="282"/>
      <c r="AC7" s="282"/>
      <c r="AD7" s="290"/>
      <c r="AE7" s="294"/>
      <c r="AF7" s="294"/>
      <c r="AG7" s="294"/>
      <c r="AH7" s="380"/>
      <c r="AI7" s="381"/>
      <c r="AJ7" s="297"/>
      <c r="AK7" s="298"/>
      <c r="AL7" s="297"/>
      <c r="AM7" s="298"/>
      <c r="AN7" s="386"/>
      <c r="AO7" s="387"/>
      <c r="AP7" s="384" t="s">
        <v>30</v>
      </c>
      <c r="AQ7" s="385"/>
      <c r="AR7" s="384" t="s">
        <v>31</v>
      </c>
      <c r="AS7" s="385"/>
      <c r="AT7" s="384" t="s">
        <v>32</v>
      </c>
      <c r="AU7" s="385"/>
      <c r="AV7" s="401"/>
      <c r="AW7" s="402"/>
      <c r="AX7" s="309"/>
      <c r="AY7" s="310"/>
      <c r="AZ7" s="391" t="s">
        <v>33</v>
      </c>
      <c r="BA7" s="392"/>
      <c r="BB7" s="395" t="s">
        <v>34</v>
      </c>
      <c r="BC7" s="396"/>
      <c r="BD7" s="309"/>
      <c r="BE7" s="310"/>
      <c r="BF7" s="322"/>
      <c r="BG7" s="356"/>
      <c r="BH7" s="357"/>
      <c r="BI7" s="325"/>
      <c r="BJ7" s="326"/>
      <c r="BK7" s="334"/>
      <c r="BL7" s="335"/>
      <c r="BM7" s="340" t="s">
        <v>60</v>
      </c>
      <c r="BN7" s="335"/>
      <c r="BO7" s="314"/>
      <c r="BP7" s="345"/>
      <c r="BQ7" s="346"/>
      <c r="BR7" s="303"/>
      <c r="BS7" s="304"/>
      <c r="BT7" s="309"/>
      <c r="BU7" s="310"/>
      <c r="BV7" s="322"/>
      <c r="BW7" s="317"/>
      <c r="BX7" s="318"/>
    </row>
    <row r="8" spans="2:80" ht="70.5" customHeight="1" x14ac:dyDescent="0.2">
      <c r="B8" s="349"/>
      <c r="C8" s="292"/>
      <c r="D8" s="290"/>
      <c r="E8" s="290"/>
      <c r="F8" s="364"/>
      <c r="G8" s="364"/>
      <c r="H8" s="365"/>
      <c r="I8" s="370"/>
      <c r="J8" s="370"/>
      <c r="K8" s="371"/>
      <c r="L8" s="299"/>
      <c r="M8" s="299"/>
      <c r="N8" s="300"/>
      <c r="O8" s="299"/>
      <c r="P8" s="299"/>
      <c r="Q8" s="299"/>
      <c r="R8" s="300"/>
      <c r="S8" s="282"/>
      <c r="T8" s="282"/>
      <c r="U8" s="290"/>
      <c r="V8" s="285"/>
      <c r="W8" s="287"/>
      <c r="X8" s="294"/>
      <c r="Y8" s="299"/>
      <c r="Z8" s="299"/>
      <c r="AA8" s="300"/>
      <c r="AB8" s="282"/>
      <c r="AC8" s="282"/>
      <c r="AD8" s="290"/>
      <c r="AE8" s="294"/>
      <c r="AF8" s="294"/>
      <c r="AG8" s="294"/>
      <c r="AH8" s="382"/>
      <c r="AI8" s="383"/>
      <c r="AJ8" s="299"/>
      <c r="AK8" s="300"/>
      <c r="AL8" s="299"/>
      <c r="AM8" s="300"/>
      <c r="AN8" s="388"/>
      <c r="AO8" s="389"/>
      <c r="AP8" s="388"/>
      <c r="AQ8" s="389"/>
      <c r="AR8" s="388"/>
      <c r="AS8" s="389"/>
      <c r="AT8" s="388"/>
      <c r="AU8" s="389"/>
      <c r="AV8" s="403"/>
      <c r="AW8" s="404"/>
      <c r="AX8" s="311"/>
      <c r="AY8" s="312"/>
      <c r="AZ8" s="393"/>
      <c r="BA8" s="394"/>
      <c r="BB8" s="397"/>
      <c r="BC8" s="398"/>
      <c r="BD8" s="311"/>
      <c r="BE8" s="312"/>
      <c r="BF8" s="322"/>
      <c r="BG8" s="358"/>
      <c r="BH8" s="359"/>
      <c r="BI8" s="327"/>
      <c r="BJ8" s="328"/>
      <c r="BK8" s="336"/>
      <c r="BL8" s="337"/>
      <c r="BM8" s="351"/>
      <c r="BN8" s="352"/>
      <c r="BO8" s="314"/>
      <c r="BP8" s="347"/>
      <c r="BQ8" s="348"/>
      <c r="BR8" s="305"/>
      <c r="BS8" s="306"/>
      <c r="BT8" s="311"/>
      <c r="BU8" s="312"/>
      <c r="BV8" s="322"/>
      <c r="BW8" s="319"/>
      <c r="BX8" s="320"/>
    </row>
    <row r="9" spans="2:80" ht="27.75" customHeight="1" x14ac:dyDescent="0.2">
      <c r="B9" s="349"/>
      <c r="C9" s="292"/>
      <c r="D9" s="293"/>
      <c r="E9" s="293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82"/>
      <c r="T9" s="282"/>
      <c r="U9" s="290"/>
      <c r="V9" s="285"/>
      <c r="W9" s="287"/>
      <c r="X9" s="294"/>
      <c r="Y9" s="24" t="s">
        <v>35</v>
      </c>
      <c r="Z9" s="4" t="s">
        <v>0</v>
      </c>
      <c r="AA9" s="37" t="s">
        <v>2</v>
      </c>
      <c r="AB9" s="282"/>
      <c r="AC9" s="282"/>
      <c r="AD9" s="290"/>
      <c r="AE9" s="294"/>
      <c r="AF9" s="294"/>
      <c r="AG9" s="294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86"/>
      <c r="W10" s="288"/>
      <c r="X10" s="350"/>
      <c r="Y10" s="17">
        <v>21</v>
      </c>
      <c r="Z10" s="17">
        <v>22</v>
      </c>
      <c r="AA10" s="18">
        <v>23</v>
      </c>
      <c r="AB10" s="44"/>
      <c r="AC10" s="283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41" t="s">
        <v>3</v>
      </c>
      <c r="C22" s="342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10" t="s">
        <v>74</v>
      </c>
      <c r="N1" s="410"/>
      <c r="O1" s="410"/>
    </row>
    <row r="2" spans="1:28" ht="39" customHeight="1" x14ac:dyDescent="0.3">
      <c r="C2" s="411" t="s">
        <v>75</v>
      </c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</row>
    <row r="3" spans="1:28" ht="22.5" customHeight="1" x14ac:dyDescent="0.3">
      <c r="C3" s="412" t="s">
        <v>99</v>
      </c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08"/>
      <c r="B5" s="228" t="s">
        <v>76</v>
      </c>
      <c r="C5" s="413" t="s">
        <v>37</v>
      </c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05" t="s">
        <v>38</v>
      </c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</row>
    <row r="6" spans="1:28" ht="105" customHeight="1" x14ac:dyDescent="0.3">
      <c r="A6" s="409"/>
      <c r="B6" s="228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06" t="s">
        <v>94</v>
      </c>
      <c r="B18" s="407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78" t="s">
        <v>5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79" t="s">
        <v>113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80" t="s">
        <v>4</v>
      </c>
      <c r="T3" s="280"/>
      <c r="U3" s="280"/>
      <c r="V3" s="11"/>
      <c r="W3" s="11"/>
      <c r="X3" s="11"/>
      <c r="Y3" s="11"/>
      <c r="Z3" s="11"/>
      <c r="AA3" s="11"/>
      <c r="AB3" s="11"/>
      <c r="AC3" s="280"/>
      <c r="AD3" s="280"/>
      <c r="AE3" s="280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49" t="s">
        <v>1</v>
      </c>
      <c r="C4" s="292" t="s">
        <v>6</v>
      </c>
      <c r="D4" s="289" t="s">
        <v>7</v>
      </c>
      <c r="E4" s="289" t="s">
        <v>8</v>
      </c>
      <c r="F4" s="452" t="s">
        <v>9</v>
      </c>
      <c r="G4" s="360"/>
      <c r="H4" s="360"/>
      <c r="I4" s="360"/>
      <c r="J4" s="455" t="s">
        <v>10</v>
      </c>
      <c r="K4" s="366"/>
      <c r="L4" s="366"/>
      <c r="M4" s="366"/>
      <c r="N4" s="418" t="s">
        <v>103</v>
      </c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  <c r="BD4" s="291"/>
      <c r="BE4" s="291"/>
      <c r="BF4" s="291"/>
      <c r="BG4" s="291"/>
      <c r="BH4" s="291"/>
      <c r="BI4" s="291"/>
      <c r="BJ4" s="291"/>
      <c r="BK4" s="291"/>
      <c r="BL4" s="291"/>
      <c r="BM4" s="291"/>
      <c r="BN4" s="291"/>
      <c r="BO4" s="291"/>
      <c r="BP4" s="291"/>
      <c r="BQ4" s="291"/>
      <c r="BR4" s="291"/>
      <c r="BS4" s="291"/>
      <c r="BT4" s="291"/>
      <c r="BU4" s="291"/>
      <c r="BV4" s="291"/>
      <c r="BW4" s="12"/>
      <c r="BX4" s="12"/>
      <c r="BY4" s="419" t="s">
        <v>11</v>
      </c>
      <c r="BZ4" s="419"/>
      <c r="CA4" s="419"/>
      <c r="CB4" s="418" t="s">
        <v>104</v>
      </c>
      <c r="CC4" s="291"/>
      <c r="CD4" s="291"/>
      <c r="CE4" s="291"/>
      <c r="CF4" s="291"/>
      <c r="CG4" s="291"/>
      <c r="CH4" s="291"/>
      <c r="CI4" s="291"/>
      <c r="CJ4" s="291"/>
      <c r="CK4" s="291"/>
      <c r="CL4" s="291"/>
      <c r="CM4" s="291"/>
      <c r="CN4" s="291"/>
      <c r="CO4" s="291"/>
      <c r="CP4" s="291"/>
      <c r="CQ4" s="291"/>
      <c r="CR4" s="12"/>
      <c r="CS4" s="12"/>
      <c r="CT4" s="12"/>
      <c r="CU4" s="12"/>
      <c r="CV4" s="426" t="s">
        <v>12</v>
      </c>
      <c r="CW4" s="426"/>
      <c r="CX4" s="426"/>
    </row>
    <row r="5" spans="2:107" ht="25.5" customHeight="1" x14ac:dyDescent="0.2">
      <c r="B5" s="349"/>
      <c r="C5" s="292"/>
      <c r="D5" s="290"/>
      <c r="E5" s="290"/>
      <c r="F5" s="453"/>
      <c r="G5" s="362"/>
      <c r="H5" s="362"/>
      <c r="I5" s="362"/>
      <c r="J5" s="456"/>
      <c r="K5" s="368"/>
      <c r="L5" s="368"/>
      <c r="M5" s="368"/>
      <c r="N5" s="427" t="s">
        <v>13</v>
      </c>
      <c r="O5" s="428"/>
      <c r="P5" s="428"/>
      <c r="Q5" s="428"/>
      <c r="R5" s="428"/>
      <c r="S5" s="428"/>
      <c r="T5" s="428"/>
      <c r="U5" s="428"/>
      <c r="V5" s="428"/>
      <c r="W5" s="428"/>
      <c r="X5" s="428"/>
      <c r="Y5" s="428"/>
      <c r="Z5" s="428"/>
      <c r="AA5" s="428"/>
      <c r="AB5" s="428"/>
      <c r="AC5" s="428"/>
      <c r="AD5" s="428"/>
      <c r="AE5" s="428"/>
      <c r="AF5" s="428"/>
      <c r="AG5" s="428"/>
      <c r="AH5" s="428"/>
      <c r="AI5" s="428"/>
      <c r="AJ5" s="428"/>
      <c r="AK5" s="428"/>
      <c r="AL5" s="428"/>
      <c r="AM5" s="428"/>
      <c r="AN5" s="428"/>
      <c r="AO5" s="428"/>
      <c r="AP5" s="428"/>
      <c r="AQ5" s="428"/>
      <c r="AR5" s="428"/>
      <c r="AS5" s="428"/>
      <c r="AT5" s="429"/>
      <c r="AU5" s="430" t="s">
        <v>14</v>
      </c>
      <c r="AV5" s="353"/>
      <c r="AW5" s="353"/>
      <c r="AX5" s="353"/>
      <c r="AY5" s="353"/>
      <c r="AZ5" s="353"/>
      <c r="BA5" s="353"/>
      <c r="BB5" s="353"/>
      <c r="BC5" s="353"/>
      <c r="BD5" s="353"/>
      <c r="BE5" s="353"/>
      <c r="BF5" s="353"/>
      <c r="BG5" s="329" t="s">
        <v>105</v>
      </c>
      <c r="BH5" s="330"/>
      <c r="BI5" s="330"/>
      <c r="BJ5" s="330"/>
      <c r="BK5" s="330"/>
      <c r="BL5" s="330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22" t="s">
        <v>15</v>
      </c>
      <c r="BY5" s="419"/>
      <c r="BZ5" s="419"/>
      <c r="CA5" s="419"/>
      <c r="CB5" s="331" t="s">
        <v>14</v>
      </c>
      <c r="CC5" s="417"/>
      <c r="CD5" s="417"/>
      <c r="CE5" s="417"/>
      <c r="CF5" s="417"/>
      <c r="CG5" s="417"/>
      <c r="CH5" s="390"/>
      <c r="CI5" s="321"/>
      <c r="CJ5" s="338"/>
      <c r="CK5" s="40"/>
      <c r="CL5" s="390" t="s">
        <v>106</v>
      </c>
      <c r="CM5" s="321"/>
      <c r="CN5" s="321"/>
      <c r="CO5" s="321"/>
      <c r="CP5" s="321"/>
      <c r="CQ5" s="321"/>
      <c r="CR5" s="321"/>
      <c r="CS5" s="321"/>
      <c r="CT5" s="321"/>
      <c r="CU5" s="322" t="s">
        <v>16</v>
      </c>
      <c r="CV5" s="426"/>
      <c r="CW5" s="426"/>
      <c r="CX5" s="426"/>
    </row>
    <row r="6" spans="2:107" ht="37.5" customHeight="1" x14ac:dyDescent="0.2">
      <c r="B6" s="349"/>
      <c r="C6" s="292"/>
      <c r="D6" s="290"/>
      <c r="E6" s="290"/>
      <c r="F6" s="453"/>
      <c r="G6" s="362"/>
      <c r="H6" s="362"/>
      <c r="I6" s="362"/>
      <c r="J6" s="456"/>
      <c r="K6" s="368"/>
      <c r="L6" s="368"/>
      <c r="M6" s="368"/>
      <c r="N6" s="372" t="s">
        <v>17</v>
      </c>
      <c r="O6" s="373"/>
      <c r="P6" s="373"/>
      <c r="Q6" s="373"/>
      <c r="R6" s="373"/>
      <c r="S6" s="373"/>
      <c r="T6" s="373"/>
      <c r="U6" s="373"/>
      <c r="V6" s="281" t="s">
        <v>107</v>
      </c>
      <c r="W6" s="281" t="s">
        <v>66</v>
      </c>
      <c r="X6" s="289" t="s">
        <v>67</v>
      </c>
      <c r="Y6" s="284" t="s">
        <v>108</v>
      </c>
      <c r="Z6" s="284" t="s">
        <v>18</v>
      </c>
      <c r="AA6" s="284" t="s">
        <v>42</v>
      </c>
      <c r="AB6" s="415" t="s">
        <v>19</v>
      </c>
      <c r="AC6" s="295"/>
      <c r="AD6" s="295"/>
      <c r="AE6" s="295"/>
      <c r="AF6" s="281" t="s">
        <v>68</v>
      </c>
      <c r="AG6" s="281" t="s">
        <v>66</v>
      </c>
      <c r="AH6" s="289" t="s">
        <v>67</v>
      </c>
      <c r="AI6" s="284" t="s">
        <v>61</v>
      </c>
      <c r="AJ6" s="284" t="s">
        <v>18</v>
      </c>
      <c r="AK6" s="284" t="s">
        <v>43</v>
      </c>
      <c r="AL6" s="431" t="s">
        <v>20</v>
      </c>
      <c r="AM6" s="378"/>
      <c r="AN6" s="379"/>
      <c r="AO6" s="415" t="s">
        <v>69</v>
      </c>
      <c r="AP6" s="295"/>
      <c r="AQ6" s="296"/>
      <c r="AR6" s="415" t="s">
        <v>21</v>
      </c>
      <c r="AS6" s="295"/>
      <c r="AT6" s="296"/>
      <c r="AU6" s="423" t="s">
        <v>36</v>
      </c>
      <c r="AV6" s="384"/>
      <c r="AW6" s="385"/>
      <c r="AX6" s="439" t="s">
        <v>22</v>
      </c>
      <c r="AY6" s="307"/>
      <c r="AZ6" s="307"/>
      <c r="BA6" s="307"/>
      <c r="BB6" s="307"/>
      <c r="BC6" s="307"/>
      <c r="BD6" s="307"/>
      <c r="BE6" s="307"/>
      <c r="BF6" s="308"/>
      <c r="BG6" s="463" t="s">
        <v>23</v>
      </c>
      <c r="BH6" s="307"/>
      <c r="BI6" s="308"/>
      <c r="BJ6" s="439" t="s">
        <v>24</v>
      </c>
      <c r="BK6" s="307"/>
      <c r="BL6" s="308"/>
      <c r="BM6" s="464" t="s">
        <v>25</v>
      </c>
      <c r="BN6" s="464"/>
      <c r="BO6" s="464"/>
      <c r="BP6" s="464"/>
      <c r="BQ6" s="464"/>
      <c r="BR6" s="464"/>
      <c r="BS6" s="464"/>
      <c r="BT6" s="464" t="s">
        <v>26</v>
      </c>
      <c r="BU6" s="464"/>
      <c r="BV6" s="390"/>
      <c r="BW6" s="417" t="s">
        <v>115</v>
      </c>
      <c r="BX6" s="322"/>
      <c r="BY6" s="419"/>
      <c r="BZ6" s="419"/>
      <c r="CA6" s="419"/>
      <c r="CB6" s="323" t="s">
        <v>62</v>
      </c>
      <c r="CC6" s="323"/>
      <c r="CD6" s="324"/>
      <c r="CE6" s="339" t="s">
        <v>63</v>
      </c>
      <c r="CF6" s="332"/>
      <c r="CG6" s="333"/>
      <c r="CH6" s="442" t="s">
        <v>59</v>
      </c>
      <c r="CI6" s="443"/>
      <c r="CJ6" s="444"/>
      <c r="CK6" s="313" t="s">
        <v>65</v>
      </c>
      <c r="CL6" s="436" t="s">
        <v>70</v>
      </c>
      <c r="CM6" s="437"/>
      <c r="CN6" s="437"/>
      <c r="CO6" s="438" t="s">
        <v>27</v>
      </c>
      <c r="CP6" s="438"/>
      <c r="CQ6" s="438"/>
      <c r="CR6" s="439" t="s">
        <v>26</v>
      </c>
      <c r="CS6" s="307"/>
      <c r="CT6" s="307"/>
      <c r="CU6" s="322"/>
      <c r="CV6" s="426"/>
      <c r="CW6" s="426"/>
      <c r="CX6" s="426"/>
    </row>
    <row r="7" spans="2:107" ht="34.5" customHeight="1" x14ac:dyDescent="0.2">
      <c r="B7" s="349"/>
      <c r="C7" s="292"/>
      <c r="D7" s="290"/>
      <c r="E7" s="290"/>
      <c r="F7" s="453"/>
      <c r="G7" s="362"/>
      <c r="H7" s="362"/>
      <c r="I7" s="362"/>
      <c r="J7" s="456"/>
      <c r="K7" s="368"/>
      <c r="L7" s="368"/>
      <c r="M7" s="368"/>
      <c r="N7" s="415" t="s">
        <v>28</v>
      </c>
      <c r="O7" s="295"/>
      <c r="P7" s="295"/>
      <c r="Q7" s="295"/>
      <c r="R7" s="415" t="s">
        <v>29</v>
      </c>
      <c r="S7" s="295"/>
      <c r="T7" s="295"/>
      <c r="U7" s="295"/>
      <c r="V7" s="282"/>
      <c r="W7" s="282"/>
      <c r="X7" s="290"/>
      <c r="Y7" s="285"/>
      <c r="Z7" s="287"/>
      <c r="AA7" s="294"/>
      <c r="AB7" s="416"/>
      <c r="AC7" s="297"/>
      <c r="AD7" s="297"/>
      <c r="AE7" s="297"/>
      <c r="AF7" s="282"/>
      <c r="AG7" s="282"/>
      <c r="AH7" s="290"/>
      <c r="AI7" s="294"/>
      <c r="AJ7" s="294"/>
      <c r="AK7" s="294"/>
      <c r="AL7" s="432"/>
      <c r="AM7" s="380"/>
      <c r="AN7" s="381"/>
      <c r="AO7" s="416"/>
      <c r="AP7" s="297"/>
      <c r="AQ7" s="298"/>
      <c r="AR7" s="416"/>
      <c r="AS7" s="297"/>
      <c r="AT7" s="298"/>
      <c r="AU7" s="424"/>
      <c r="AV7" s="386"/>
      <c r="AW7" s="387"/>
      <c r="AX7" s="460" t="s">
        <v>30</v>
      </c>
      <c r="AY7" s="460"/>
      <c r="AZ7" s="460"/>
      <c r="BA7" s="460" t="s">
        <v>31</v>
      </c>
      <c r="BB7" s="460"/>
      <c r="BC7" s="460"/>
      <c r="BD7" s="460" t="s">
        <v>32</v>
      </c>
      <c r="BE7" s="460"/>
      <c r="BF7" s="460"/>
      <c r="BG7" s="440"/>
      <c r="BH7" s="309"/>
      <c r="BI7" s="310"/>
      <c r="BJ7" s="440"/>
      <c r="BK7" s="309"/>
      <c r="BL7" s="310"/>
      <c r="BM7" s="461" t="s">
        <v>33</v>
      </c>
      <c r="BN7" s="461"/>
      <c r="BO7" s="461"/>
      <c r="BP7" s="465" t="s">
        <v>115</v>
      </c>
      <c r="BQ7" s="445" t="s">
        <v>34</v>
      </c>
      <c r="BR7" s="445"/>
      <c r="BS7" s="445"/>
      <c r="BT7" s="464"/>
      <c r="BU7" s="464"/>
      <c r="BV7" s="390"/>
      <c r="BW7" s="417"/>
      <c r="BX7" s="322"/>
      <c r="BY7" s="419"/>
      <c r="BZ7" s="419"/>
      <c r="CA7" s="419"/>
      <c r="CB7" s="325"/>
      <c r="CC7" s="325"/>
      <c r="CD7" s="326"/>
      <c r="CE7" s="340"/>
      <c r="CF7" s="334"/>
      <c r="CG7" s="335"/>
      <c r="CH7" s="446" t="s">
        <v>60</v>
      </c>
      <c r="CI7" s="447"/>
      <c r="CJ7" s="448"/>
      <c r="CK7" s="314"/>
      <c r="CL7" s="437"/>
      <c r="CM7" s="437"/>
      <c r="CN7" s="437"/>
      <c r="CO7" s="438"/>
      <c r="CP7" s="438"/>
      <c r="CQ7" s="438"/>
      <c r="CR7" s="440"/>
      <c r="CS7" s="309"/>
      <c r="CT7" s="309"/>
      <c r="CU7" s="322"/>
      <c r="CV7" s="426"/>
      <c r="CW7" s="426"/>
      <c r="CX7" s="426"/>
    </row>
    <row r="8" spans="2:107" ht="45.75" customHeight="1" x14ac:dyDescent="0.2">
      <c r="B8" s="349"/>
      <c r="C8" s="292"/>
      <c r="D8" s="290"/>
      <c r="E8" s="290"/>
      <c r="F8" s="454"/>
      <c r="G8" s="364"/>
      <c r="H8" s="364"/>
      <c r="I8" s="364"/>
      <c r="J8" s="457"/>
      <c r="K8" s="370"/>
      <c r="L8" s="370"/>
      <c r="M8" s="370"/>
      <c r="N8" s="422"/>
      <c r="O8" s="299"/>
      <c r="P8" s="299"/>
      <c r="Q8" s="299"/>
      <c r="R8" s="422"/>
      <c r="S8" s="299"/>
      <c r="T8" s="299"/>
      <c r="U8" s="299"/>
      <c r="V8" s="282"/>
      <c r="W8" s="282"/>
      <c r="X8" s="290"/>
      <c r="Y8" s="285"/>
      <c r="Z8" s="287"/>
      <c r="AA8" s="294"/>
      <c r="AB8" s="416"/>
      <c r="AC8" s="297"/>
      <c r="AD8" s="297"/>
      <c r="AE8" s="297"/>
      <c r="AF8" s="282"/>
      <c r="AG8" s="282"/>
      <c r="AH8" s="290"/>
      <c r="AI8" s="294"/>
      <c r="AJ8" s="294"/>
      <c r="AK8" s="294"/>
      <c r="AL8" s="433"/>
      <c r="AM8" s="382"/>
      <c r="AN8" s="383"/>
      <c r="AO8" s="416"/>
      <c r="AP8" s="297"/>
      <c r="AQ8" s="298"/>
      <c r="AR8" s="422"/>
      <c r="AS8" s="299"/>
      <c r="AT8" s="300"/>
      <c r="AU8" s="425"/>
      <c r="AV8" s="388"/>
      <c r="AW8" s="389"/>
      <c r="AX8" s="460"/>
      <c r="AY8" s="460"/>
      <c r="AZ8" s="460"/>
      <c r="BA8" s="460"/>
      <c r="BB8" s="460"/>
      <c r="BC8" s="460"/>
      <c r="BD8" s="460"/>
      <c r="BE8" s="460"/>
      <c r="BF8" s="460"/>
      <c r="BG8" s="441"/>
      <c r="BH8" s="311"/>
      <c r="BI8" s="312"/>
      <c r="BJ8" s="441"/>
      <c r="BK8" s="311"/>
      <c r="BL8" s="312"/>
      <c r="BM8" s="461"/>
      <c r="BN8" s="461"/>
      <c r="BO8" s="461"/>
      <c r="BP8" s="466"/>
      <c r="BQ8" s="445"/>
      <c r="BR8" s="445"/>
      <c r="BS8" s="445"/>
      <c r="BT8" s="464"/>
      <c r="BU8" s="464"/>
      <c r="BV8" s="390"/>
      <c r="BW8" s="417"/>
      <c r="BX8" s="322"/>
      <c r="BY8" s="419"/>
      <c r="BZ8" s="419"/>
      <c r="CA8" s="419"/>
      <c r="CB8" s="327"/>
      <c r="CC8" s="327"/>
      <c r="CD8" s="328"/>
      <c r="CE8" s="462"/>
      <c r="CF8" s="336"/>
      <c r="CG8" s="337"/>
      <c r="CH8" s="449"/>
      <c r="CI8" s="351"/>
      <c r="CJ8" s="352"/>
      <c r="CK8" s="314"/>
      <c r="CL8" s="437"/>
      <c r="CM8" s="437"/>
      <c r="CN8" s="437"/>
      <c r="CO8" s="438"/>
      <c r="CP8" s="438"/>
      <c r="CQ8" s="438"/>
      <c r="CR8" s="441"/>
      <c r="CS8" s="311"/>
      <c r="CT8" s="311"/>
      <c r="CU8" s="322"/>
      <c r="CV8" s="426"/>
      <c r="CW8" s="426"/>
      <c r="CX8" s="426"/>
    </row>
    <row r="9" spans="2:107" ht="21.75" customHeight="1" x14ac:dyDescent="0.2">
      <c r="B9" s="349"/>
      <c r="C9" s="292"/>
      <c r="D9" s="290"/>
      <c r="E9" s="290"/>
      <c r="F9" s="434" t="s">
        <v>35</v>
      </c>
      <c r="G9" s="450" t="s">
        <v>109</v>
      </c>
      <c r="H9" s="451"/>
      <c r="I9" s="451"/>
      <c r="J9" s="434" t="s">
        <v>35</v>
      </c>
      <c r="K9" s="450" t="s">
        <v>109</v>
      </c>
      <c r="L9" s="451"/>
      <c r="M9" s="451"/>
      <c r="N9" s="434" t="s">
        <v>35</v>
      </c>
      <c r="O9" s="450" t="s">
        <v>109</v>
      </c>
      <c r="P9" s="451"/>
      <c r="Q9" s="451"/>
      <c r="R9" s="434" t="s">
        <v>35</v>
      </c>
      <c r="S9" s="450" t="s">
        <v>109</v>
      </c>
      <c r="T9" s="451"/>
      <c r="U9" s="451"/>
      <c r="V9" s="282"/>
      <c r="W9" s="282"/>
      <c r="X9" s="290"/>
      <c r="Y9" s="285"/>
      <c r="Z9" s="287"/>
      <c r="AA9" s="294"/>
      <c r="AB9" s="434" t="s">
        <v>35</v>
      </c>
      <c r="AC9" s="469" t="s">
        <v>109</v>
      </c>
      <c r="AD9" s="469"/>
      <c r="AE9" s="420"/>
      <c r="AF9" s="282"/>
      <c r="AG9" s="282"/>
      <c r="AH9" s="290"/>
      <c r="AI9" s="294"/>
      <c r="AJ9" s="294"/>
      <c r="AK9" s="294"/>
      <c r="AL9" s="434" t="s">
        <v>35</v>
      </c>
      <c r="AM9" s="420" t="s">
        <v>109</v>
      </c>
      <c r="AN9" s="421"/>
      <c r="AO9" s="434" t="s">
        <v>35</v>
      </c>
      <c r="AP9" s="420" t="s">
        <v>109</v>
      </c>
      <c r="AQ9" s="421"/>
      <c r="AR9" s="434" t="s">
        <v>35</v>
      </c>
      <c r="AS9" s="420" t="s">
        <v>109</v>
      </c>
      <c r="AT9" s="421"/>
      <c r="AU9" s="434" t="s">
        <v>35</v>
      </c>
      <c r="AV9" s="420" t="s">
        <v>109</v>
      </c>
      <c r="AW9" s="421"/>
      <c r="AX9" s="434" t="s">
        <v>35</v>
      </c>
      <c r="AY9" s="420" t="s">
        <v>109</v>
      </c>
      <c r="AZ9" s="421"/>
      <c r="BA9" s="434" t="s">
        <v>35</v>
      </c>
      <c r="BB9" s="420" t="s">
        <v>109</v>
      </c>
      <c r="BC9" s="421"/>
      <c r="BD9" s="434" t="s">
        <v>35</v>
      </c>
      <c r="BE9" s="420" t="s">
        <v>109</v>
      </c>
      <c r="BF9" s="421"/>
      <c r="BG9" s="468" t="s">
        <v>35</v>
      </c>
      <c r="BH9" s="469" t="s">
        <v>109</v>
      </c>
      <c r="BI9" s="469"/>
      <c r="BJ9" s="468" t="s">
        <v>35</v>
      </c>
      <c r="BK9" s="469" t="s">
        <v>109</v>
      </c>
      <c r="BL9" s="469"/>
      <c r="BM9" s="468" t="s">
        <v>35</v>
      </c>
      <c r="BN9" s="469" t="s">
        <v>109</v>
      </c>
      <c r="BO9" s="469"/>
      <c r="BP9" s="466"/>
      <c r="BQ9" s="468" t="s">
        <v>35</v>
      </c>
      <c r="BR9" s="469" t="s">
        <v>109</v>
      </c>
      <c r="BS9" s="469"/>
      <c r="BT9" s="468" t="s">
        <v>35</v>
      </c>
      <c r="BU9" s="469" t="s">
        <v>109</v>
      </c>
      <c r="BV9" s="420"/>
      <c r="BW9" s="417"/>
      <c r="BX9" s="322"/>
      <c r="BY9" s="468" t="s">
        <v>35</v>
      </c>
      <c r="BZ9" s="469" t="s">
        <v>109</v>
      </c>
      <c r="CA9" s="469"/>
      <c r="CB9" s="468" t="s">
        <v>35</v>
      </c>
      <c r="CC9" s="469" t="s">
        <v>109</v>
      </c>
      <c r="CD9" s="469"/>
      <c r="CE9" s="468" t="s">
        <v>35</v>
      </c>
      <c r="CF9" s="469" t="s">
        <v>109</v>
      </c>
      <c r="CG9" s="469"/>
      <c r="CH9" s="468" t="s">
        <v>35</v>
      </c>
      <c r="CI9" s="469" t="s">
        <v>109</v>
      </c>
      <c r="CJ9" s="469"/>
      <c r="CK9" s="472" t="s">
        <v>110</v>
      </c>
      <c r="CL9" s="468" t="s">
        <v>35</v>
      </c>
      <c r="CM9" s="469" t="s">
        <v>109</v>
      </c>
      <c r="CN9" s="469"/>
      <c r="CO9" s="468" t="s">
        <v>35</v>
      </c>
      <c r="CP9" s="469" t="s">
        <v>109</v>
      </c>
      <c r="CQ9" s="469"/>
      <c r="CR9" s="471" t="s">
        <v>35</v>
      </c>
      <c r="CS9" s="458" t="s">
        <v>109</v>
      </c>
      <c r="CT9" s="459"/>
      <c r="CU9" s="322"/>
      <c r="CV9" s="468" t="s">
        <v>35</v>
      </c>
      <c r="CW9" s="469" t="s">
        <v>109</v>
      </c>
      <c r="CX9" s="469"/>
      <c r="CY9" s="470" t="s">
        <v>111</v>
      </c>
      <c r="CZ9" s="470"/>
      <c r="DA9" s="470"/>
      <c r="DB9" s="470"/>
    </row>
    <row r="10" spans="2:107" ht="22.5" customHeight="1" x14ac:dyDescent="0.2">
      <c r="B10" s="349"/>
      <c r="C10" s="292"/>
      <c r="D10" s="293"/>
      <c r="E10" s="293"/>
      <c r="F10" s="435"/>
      <c r="G10" s="24" t="s">
        <v>114</v>
      </c>
      <c r="H10" s="23" t="s">
        <v>0</v>
      </c>
      <c r="I10" s="23" t="s">
        <v>2</v>
      </c>
      <c r="J10" s="435"/>
      <c r="K10" s="24" t="s">
        <v>114</v>
      </c>
      <c r="L10" s="23" t="s">
        <v>0</v>
      </c>
      <c r="M10" s="25" t="s">
        <v>2</v>
      </c>
      <c r="N10" s="435"/>
      <c r="O10" s="24" t="s">
        <v>114</v>
      </c>
      <c r="P10" s="4" t="s">
        <v>0</v>
      </c>
      <c r="Q10" s="25" t="s">
        <v>2</v>
      </c>
      <c r="R10" s="435"/>
      <c r="S10" s="24" t="s">
        <v>114</v>
      </c>
      <c r="T10" s="4" t="s">
        <v>0</v>
      </c>
      <c r="U10" s="37" t="s">
        <v>2</v>
      </c>
      <c r="V10" s="282"/>
      <c r="W10" s="282"/>
      <c r="X10" s="290"/>
      <c r="Y10" s="285"/>
      <c r="Z10" s="287"/>
      <c r="AA10" s="294"/>
      <c r="AB10" s="435"/>
      <c r="AC10" s="24" t="s">
        <v>114</v>
      </c>
      <c r="AD10" s="4" t="s">
        <v>0</v>
      </c>
      <c r="AE10" s="37" t="s">
        <v>2</v>
      </c>
      <c r="AF10" s="282"/>
      <c r="AG10" s="282"/>
      <c r="AH10" s="290"/>
      <c r="AI10" s="294"/>
      <c r="AJ10" s="294"/>
      <c r="AK10" s="294"/>
      <c r="AL10" s="435"/>
      <c r="AM10" s="24" t="s">
        <v>114</v>
      </c>
      <c r="AN10" s="4" t="s">
        <v>0</v>
      </c>
      <c r="AO10" s="435"/>
      <c r="AP10" s="24" t="s">
        <v>114</v>
      </c>
      <c r="AQ10" s="4" t="s">
        <v>0</v>
      </c>
      <c r="AR10" s="435"/>
      <c r="AS10" s="24" t="s">
        <v>114</v>
      </c>
      <c r="AT10" s="4" t="s">
        <v>0</v>
      </c>
      <c r="AU10" s="435"/>
      <c r="AV10" s="24" t="s">
        <v>114</v>
      </c>
      <c r="AW10" s="4" t="s">
        <v>0</v>
      </c>
      <c r="AX10" s="435"/>
      <c r="AY10" s="24" t="s">
        <v>114</v>
      </c>
      <c r="AZ10" s="4" t="s">
        <v>0</v>
      </c>
      <c r="BA10" s="435"/>
      <c r="BB10" s="24" t="s">
        <v>114</v>
      </c>
      <c r="BC10" s="4" t="s">
        <v>0</v>
      </c>
      <c r="BD10" s="435"/>
      <c r="BE10" s="24" t="s">
        <v>71</v>
      </c>
      <c r="BF10" s="13" t="s">
        <v>0</v>
      </c>
      <c r="BG10" s="468"/>
      <c r="BH10" s="24" t="s">
        <v>114</v>
      </c>
      <c r="BI10" s="13" t="s">
        <v>0</v>
      </c>
      <c r="BJ10" s="468"/>
      <c r="BK10" s="24" t="s">
        <v>114</v>
      </c>
      <c r="BL10" s="13" t="s">
        <v>0</v>
      </c>
      <c r="BM10" s="468"/>
      <c r="BN10" s="24" t="s">
        <v>114</v>
      </c>
      <c r="BO10" s="13" t="s">
        <v>0</v>
      </c>
      <c r="BP10" s="467"/>
      <c r="BQ10" s="468"/>
      <c r="BR10" s="24" t="s">
        <v>114</v>
      </c>
      <c r="BS10" s="13" t="s">
        <v>0</v>
      </c>
      <c r="BT10" s="468"/>
      <c r="BU10" s="24" t="s">
        <v>114</v>
      </c>
      <c r="BV10" s="14" t="s">
        <v>0</v>
      </c>
      <c r="BW10" s="417"/>
      <c r="BX10" s="14"/>
      <c r="BY10" s="468"/>
      <c r="BZ10" s="24" t="s">
        <v>114</v>
      </c>
      <c r="CA10" s="13" t="s">
        <v>0</v>
      </c>
      <c r="CB10" s="468"/>
      <c r="CC10" s="24" t="s">
        <v>114</v>
      </c>
      <c r="CD10" s="4" t="s">
        <v>0</v>
      </c>
      <c r="CE10" s="468"/>
      <c r="CF10" s="24" t="s">
        <v>114</v>
      </c>
      <c r="CG10" s="13" t="s">
        <v>0</v>
      </c>
      <c r="CH10" s="468"/>
      <c r="CI10" s="24" t="s">
        <v>114</v>
      </c>
      <c r="CJ10" s="13" t="s">
        <v>0</v>
      </c>
      <c r="CK10" s="472"/>
      <c r="CL10" s="468"/>
      <c r="CM10" s="24" t="s">
        <v>114</v>
      </c>
      <c r="CN10" s="13" t="s">
        <v>0</v>
      </c>
      <c r="CO10" s="468"/>
      <c r="CP10" s="24" t="s">
        <v>114</v>
      </c>
      <c r="CQ10" s="13" t="s">
        <v>0</v>
      </c>
      <c r="CR10" s="471"/>
      <c r="CS10" s="24" t="s">
        <v>71</v>
      </c>
      <c r="CT10" s="13" t="s">
        <v>0</v>
      </c>
      <c r="CU10" s="13"/>
      <c r="CV10" s="468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86"/>
      <c r="Z11" s="288"/>
      <c r="AA11" s="350"/>
      <c r="AB11" s="17">
        <v>20</v>
      </c>
      <c r="AC11" s="17">
        <v>21</v>
      </c>
      <c r="AD11" s="17">
        <v>22</v>
      </c>
      <c r="AE11" s="18">
        <v>23</v>
      </c>
      <c r="AF11" s="44"/>
      <c r="AG11" s="283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41" t="s">
        <v>3</v>
      </c>
      <c r="C23" s="342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2025-06-09T14:49:34Z</cp:lastPrinted>
  <dcterms:created xsi:type="dcterms:W3CDTF">2002-03-15T09:46:46Z</dcterms:created>
  <dcterms:modified xsi:type="dcterms:W3CDTF">2025-06-17T07:44:20Z</dcterms:modified>
</cp:coreProperties>
</file>